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0620" tabRatio="602" firstSheet="13" activeTab="17"/>
  </bookViews>
  <sheets>
    <sheet name="Munkafüzet" sheetId="1" state="hidden" r:id="rId1"/>
    <sheet name="1. Bev-Kiad." sheetId="2" r:id="rId2"/>
    <sheet name="2.BERUH-FELÚJ" sheetId="3" r:id="rId3"/>
    <sheet name="3. ADÓSSl" sheetId="4" r:id="rId4"/>
    <sheet name="4. mell" sheetId="5" r:id="rId5"/>
    <sheet name="5.Átad.Peszk." sheetId="6" r:id="rId6"/>
    <sheet name="6.KTV-I MÉR" sheetId="7" r:id="rId7"/>
    <sheet name="6.2 KTV-I MÉR " sheetId="8" r:id="rId8"/>
    <sheet name="7.többéves" sheetId="9" r:id="rId9"/>
    <sheet name="8.mérleg." sheetId="10" r:id="rId10"/>
    <sheet name="8.a mérleg" sheetId="11" r:id="rId11"/>
    <sheet name="9.egysz.mérl." sheetId="12" r:id="rId12"/>
    <sheet name="10.egysz.pénzf." sheetId="13" r:id="rId13"/>
    <sheet name="11.egysz.pm. " sheetId="14" r:id="rId14"/>
    <sheet name="12.egysz.eredm." sheetId="15" r:id="rId15"/>
    <sheet name="13.pevált." sheetId="16" r:id="rId16"/>
    <sheet name="14.immat." sheetId="17" r:id="rId17"/>
    <sheet name="15.vagyonkim." sheetId="18" r:id="rId18"/>
    <sheet name="16.vagyon források " sheetId="19" r:id="rId19"/>
    <sheet name="17. vagyon mérlegen kívül" sheetId="20" r:id="rId20"/>
  </sheets>
  <externalReferences>
    <externalReference r:id="rId23"/>
    <externalReference r:id="rId24"/>
  </externalReferences>
  <definedNames>
    <definedName name="_xlnm.Print_Titles" localSheetId="17">'15.vagyonkim.'!$A:$G,'15.vagyonkim.'!$1:$1</definedName>
    <definedName name="_xlnm.Print_Titles" localSheetId="18">'16.vagyon források '!$A:$F</definedName>
    <definedName name="_xlnm.Print_Titles" localSheetId="5">'5.Átad.Peszk.'!$1:$2</definedName>
    <definedName name="_xlnm.Print_Area" localSheetId="1">'1. Bev-Kiad.'!$A$1:$Q$64</definedName>
    <definedName name="_xlnm.Print_Area" localSheetId="2">'2.BERUH-FELÚJ'!$A$1:$Q$52</definedName>
  </definedNames>
  <calcPr fullCalcOnLoad="1"/>
</workbook>
</file>

<file path=xl/sharedStrings.xml><?xml version="1.0" encoding="utf-8"?>
<sst xmlns="http://schemas.openxmlformats.org/spreadsheetml/2006/main" count="1306" uniqueCount="918">
  <si>
    <t>Működési célú támogatásértékű bevételek, egyéb támogatások</t>
  </si>
  <si>
    <t>27.</t>
  </si>
  <si>
    <t>Állmaháztartáson kívülről végleges működési pénzeszközátvételek</t>
  </si>
  <si>
    <t>28.</t>
  </si>
  <si>
    <t>Felhalmozási és tőkejellegű bevételek</t>
  </si>
  <si>
    <t>29.</t>
  </si>
  <si>
    <t>28-ból - Önkormányzat sajátos felhalmozási és tőkebevételei</t>
  </si>
  <si>
    <t>30.</t>
  </si>
  <si>
    <t>Felhalmozási célú támogatásértékű bevételek, egyéb támogatások</t>
  </si>
  <si>
    <t>31.</t>
  </si>
  <si>
    <t>Állmaháztartáson kívülről végleges felhalmozási pénzeszközátvételek</t>
  </si>
  <si>
    <t>32.</t>
  </si>
  <si>
    <t>Támogatások, kiegészítések</t>
  </si>
  <si>
    <t>33.</t>
  </si>
  <si>
    <t xml:space="preserve"> 32-ből - Önkormányzat költségvetési támogatása</t>
  </si>
  <si>
    <t>34.</t>
  </si>
  <si>
    <t>Hosszú lejáratú kölcsönök visszatérülése</t>
  </si>
  <si>
    <t>35.</t>
  </si>
  <si>
    <t>Rövid lejáratú kölcsönök visszatérülése</t>
  </si>
  <si>
    <t>36.</t>
  </si>
  <si>
    <t>Költségvetési pénzforgalmi bevételek összesen</t>
  </si>
  <si>
    <t>37.</t>
  </si>
  <si>
    <t>Hosszú lejáratú hitelek felvétele</t>
  </si>
  <si>
    <t>38.</t>
  </si>
  <si>
    <t>Rövid lejáratú hitelek felvétele</t>
  </si>
  <si>
    <t>39.</t>
  </si>
  <si>
    <t xml:space="preserve"> -38-ból likvid hitelek bevétele</t>
  </si>
  <si>
    <t>40.</t>
  </si>
  <si>
    <t>Tartós hitelviszonyt megtestesítő értékpapírok bevételei</t>
  </si>
  <si>
    <t>41.</t>
  </si>
  <si>
    <t>Forgatási célú hitelviszonyt megtestesítő értékpapírok bevételei</t>
  </si>
  <si>
    <t>42.</t>
  </si>
  <si>
    <t>Finanszírozási bevételek összesen</t>
  </si>
  <si>
    <t>43.</t>
  </si>
  <si>
    <t>Pénzforgalmi bevételek</t>
  </si>
  <si>
    <t>44.</t>
  </si>
  <si>
    <t>Pénzforgalom nélküli bevételek</t>
  </si>
  <si>
    <t>45.</t>
  </si>
  <si>
    <t>Továbbadási (lebonyolítási) célú bevételek</t>
  </si>
  <si>
    <t>46.</t>
  </si>
  <si>
    <t>Kiegyenlítő, függő, átfutó bevételek</t>
  </si>
  <si>
    <t>47.</t>
  </si>
  <si>
    <t xml:space="preserve">Bevételek összesen </t>
  </si>
  <si>
    <t>48.</t>
  </si>
  <si>
    <t>49.</t>
  </si>
  <si>
    <t>Igénybev.tartalékokkal korrig.ktgv.bev.és kiad.különb. (48+44-21)</t>
  </si>
  <si>
    <t>50.</t>
  </si>
  <si>
    <t>Finanszírozási műveletek eredménye (42-19)</t>
  </si>
  <si>
    <t>51.</t>
  </si>
  <si>
    <t>Aktív és passzív pénzügyi műveletek egyenlege (45+46-22)</t>
  </si>
  <si>
    <t>Előző év</t>
  </si>
  <si>
    <t xml:space="preserve">   ( + - )</t>
  </si>
  <si>
    <t xml:space="preserve">    ( + - )</t>
  </si>
  <si>
    <t>Záró pénzkészlet</t>
  </si>
  <si>
    <t xml:space="preserve">Forgatási célú pénzügyi </t>
  </si>
  <si>
    <t>műveletek egyenlege</t>
  </si>
  <si>
    <t>Egyéb aktív és passzív pénzügyi</t>
  </si>
  <si>
    <t xml:space="preserve">elszámolások összevont záró </t>
  </si>
  <si>
    <t>egyenlege (+/-)</t>
  </si>
  <si>
    <t>Előző év(ek)ben képzett tartalékok</t>
  </si>
  <si>
    <t>maradványa (-)</t>
  </si>
  <si>
    <t xml:space="preserve">Vállalkozási tevékenység pénzforgalmi </t>
  </si>
  <si>
    <t>vállalkozási maradványa (-)</t>
  </si>
  <si>
    <t xml:space="preserve">Tárgyévi helyesbített pénzmaradvány </t>
  </si>
  <si>
    <t xml:space="preserve">Finanszírozásból származó  </t>
  </si>
  <si>
    <t>korrekciók</t>
  </si>
  <si>
    <t xml:space="preserve">Pénzmaradványt terhelő elvonások (+/-) </t>
  </si>
  <si>
    <t>Költségvetési pénzmaradvány (6+-7+-8)</t>
  </si>
  <si>
    <t>Vállakozási maradványból az alaptevékenység</t>
  </si>
  <si>
    <t>ellátására felhasznált összeg</t>
  </si>
  <si>
    <t>Költségvetési pénzmaradványt külön</t>
  </si>
  <si>
    <t xml:space="preserve">jogszabály alapján módosító tétel (+/-) </t>
  </si>
  <si>
    <t>Módosított pénzmaradvány (9+-10+-11)</t>
  </si>
  <si>
    <t>A 12. sorból az</t>
  </si>
  <si>
    <t xml:space="preserve"> - egészségbiztosítási alapból</t>
  </si>
  <si>
    <t xml:space="preserve">   folyósított pénzmaradvány</t>
  </si>
  <si>
    <t xml:space="preserve"> - kötelezettséggel terhelt pénzmaradvány</t>
  </si>
  <si>
    <t xml:space="preserve"> - szabad pénzmaradvány</t>
  </si>
  <si>
    <t xml:space="preserve">   ( +/- )</t>
  </si>
  <si>
    <t xml:space="preserve">    ( +/- )</t>
  </si>
  <si>
    <t>Vállalkozási tevékenység
működési célú bevételei</t>
  </si>
  <si>
    <t xml:space="preserve"> </t>
  </si>
  <si>
    <t>Vállalkozási tevékenység
felhalmozási célú bevételei</t>
  </si>
  <si>
    <t>Vállalkozási maradványban figyelembe vehető finanszírozási bevételek</t>
  </si>
  <si>
    <t>A.</t>
  </si>
  <si>
    <t>Vállalkozási tevékenység szakfeladaton elszámolt bevételei</t>
  </si>
  <si>
    <t>Vállalkozási tevékenység
működési célú kiadásai</t>
  </si>
  <si>
    <t>Vállalkozási tevékenység
felhalmozási célú kiadásai</t>
  </si>
  <si>
    <t>Vállalkozási maradványban figyelembe vehető finanszírozási kiadások</t>
  </si>
  <si>
    <t>B.</t>
  </si>
  <si>
    <t>Vállalkozási tevékenység szakfeladaton elszámolt kiadásai</t>
  </si>
  <si>
    <t>C.</t>
  </si>
  <si>
    <t>Vállakozási tevékenység pénzforgalmi maradványa</t>
  </si>
  <si>
    <t xml:space="preserve">7. </t>
  </si>
  <si>
    <t>Vállalkozási tevékenységet terhelő értékcsökkenési leírás</t>
  </si>
  <si>
    <t xml:space="preserve">8. </t>
  </si>
  <si>
    <t>Alaptevékenység ellátására felhasznált és felhasználni tervezett vállalkozási maradvány</t>
  </si>
  <si>
    <t>Pénzforgalmi maradványt jogszabály alapján módosító tétel</t>
  </si>
  <si>
    <t>D.</t>
  </si>
  <si>
    <t>Vállalkozási tevékenység módosított pénzforgalmi vállalkozási maradványa</t>
  </si>
  <si>
    <t>E.</t>
  </si>
  <si>
    <t>Vállalkozási tevékenységet terhelő befizetési kötelezettség</t>
  </si>
  <si>
    <t>F.</t>
  </si>
  <si>
    <t>Vállalkozási tartalékba helyezhető összeg</t>
  </si>
  <si>
    <t xml:space="preserve">2012. évi </t>
  </si>
  <si>
    <t>Pénzkészlet</t>
  </si>
  <si>
    <t xml:space="preserve">Változás </t>
  </si>
  <si>
    <t>záró pénzkészlet</t>
  </si>
  <si>
    <t>bevételek</t>
  </si>
  <si>
    <t>kiadások</t>
  </si>
  <si>
    <t>változása</t>
  </si>
  <si>
    <t>%-a</t>
  </si>
  <si>
    <t>Immateriális javak</t>
  </si>
  <si>
    <t xml:space="preserve">Törzsvagyon </t>
  </si>
  <si>
    <t>1.1.</t>
  </si>
  <si>
    <t xml:space="preserve">Forgalomképtelen immateriális javak </t>
  </si>
  <si>
    <t>1.1.1.</t>
  </si>
  <si>
    <t>Értékkel nyilvántartott forgalomképtelen immateriális javak</t>
  </si>
  <si>
    <t>1.1.2.</t>
  </si>
  <si>
    <t>Forgalomképtelen immateriális javakra adott előlegek</t>
  </si>
  <si>
    <t>1.2.</t>
  </si>
  <si>
    <t>Korlátozottan forgalomképes immateriális javak</t>
  </si>
  <si>
    <t>1.2.1.</t>
  </si>
  <si>
    <t>Értékkel nyilvántartott korlátozottan forgalomképes immateriális javak</t>
  </si>
  <si>
    <t>1.2.2.</t>
  </si>
  <si>
    <t>Korlátozottan forgalomképes immateriális javakra adott előlegek</t>
  </si>
  <si>
    <t xml:space="preserve">Üzleti vagyon </t>
  </si>
  <si>
    <t>2.1.</t>
  </si>
  <si>
    <t>Forgalomképes immateriális javak</t>
  </si>
  <si>
    <t>2.1.1.</t>
  </si>
  <si>
    <t>Értékkel nyilvántartott forgalomképes immateriális javak</t>
  </si>
  <si>
    <t>2.1.2.</t>
  </si>
  <si>
    <t>Forgalomképes immateriális javakra adotte lőlegek</t>
  </si>
  <si>
    <t>II.</t>
  </si>
  <si>
    <t>Tárgyi eszközök</t>
  </si>
  <si>
    <t>Ingatlanok és a kapcsolódó vagyoni értékű jogok</t>
  </si>
  <si>
    <t>Forgalomképtelen ingatlanok és a kapcsolódó vagyoni értékű jogok</t>
  </si>
  <si>
    <t>1.1.1.1.</t>
  </si>
  <si>
    <t>Pénzforgalmi költségvetési bevételek és kiadások különbsége (36-13)</t>
  </si>
  <si>
    <t>Értékkel nyilvávntartott helyi közutak és műtárgyaik</t>
  </si>
  <si>
    <t>1.1.1.2.</t>
  </si>
  <si>
    <t>Értékkel nyilvántartott terek, parkok</t>
  </si>
  <si>
    <t>1.1.1.3.</t>
  </si>
  <si>
    <t>Értékkel nyilvántartott vizek és közcélú (vizi közműnek nem minősülő) vízi létesítmények</t>
  </si>
  <si>
    <t>1.1.1.4.</t>
  </si>
  <si>
    <t>Értékkel nyilvántartott egyéb az önkormányzat által forgalomképtelennek minősített ingatlanok és a kapcsolódó vagyoni értékű jogok</t>
  </si>
  <si>
    <t>1.1.1.5.</t>
  </si>
  <si>
    <t>Forgalomképtelen ingatlanok és a kapcsolódó vagyoni értékű jogok beruházása, felújítása</t>
  </si>
  <si>
    <t>1.1.1.6.</t>
  </si>
  <si>
    <t>Forgalomképtelen ingatlanok és a kapcsolódó vagyoni értékű jogok beruházására adott előlegek</t>
  </si>
  <si>
    <t>Korlátozottan forgalomképes ingatlanok és a kapcsolódó vagyoni értékű jogok</t>
  </si>
  <si>
    <t>Értékkel nyilvántartott közművek (víz, gáz, csatorna, távfűtés, világítás)</t>
  </si>
  <si>
    <t>Értékkel nyilvántartott a képviselő testület (közgyűlés) és szervei, valamint hivatala ingatlanai</t>
  </si>
  <si>
    <t>Értékkel nyilvántartott a helyi önkormányzat felügyelete alá tartozó költségvetési szervek ingatlanai</t>
  </si>
  <si>
    <t>Értékkel nyilvántartott egyéb az önkormányzat által korlátozottan forgalomképesnek minősített ingatlanok és a kapcsolódó vagyoni értékű jogok (lakások,telkek,sportcélú ingatlanok,létesítmények)</t>
  </si>
  <si>
    <t>Korlátozottan forgalomképes ingatlanok és a kapcsolódó vagyoni értékű jogok beruházása, felújítása</t>
  </si>
  <si>
    <t>Korlátozottan forgalomképes ingatlanok és a kapcsolódó vagyoni értékű jogok beruházására adott előlegek</t>
  </si>
  <si>
    <t>Gépek, berendezések és felszerelések</t>
  </si>
  <si>
    <t xml:space="preserve">Forgalomképtelen gépek, berendezések és felszerelések </t>
  </si>
  <si>
    <t>1.2.1.1.</t>
  </si>
  <si>
    <t>Értékkel nyilvántartott forgalomképtelen gépek, berendezések és felszerelések</t>
  </si>
  <si>
    <t>1.2.1.2.</t>
  </si>
  <si>
    <t>Forgalomképtelen gépek, berendezések és felszerelések beruházása, felújítása</t>
  </si>
  <si>
    <t>1.2.1.3.</t>
  </si>
  <si>
    <t>Forgalomképtelen gépek, berendezések és felszerelések beruházására adott előlegek</t>
  </si>
  <si>
    <t>Korlátozottan forgalomképes gépek, berendezések és felszerelések</t>
  </si>
  <si>
    <t>1.2.2.1.</t>
  </si>
  <si>
    <t>Értékkel nyilvántartott korlátozattan forgalomképes gépek, berendezések és felszerelések</t>
  </si>
  <si>
    <t>1.2.2.2.</t>
  </si>
  <si>
    <t>Korlátozottan forgalomképes gépek, berendezések és felszerelések beruházása, felújítása</t>
  </si>
  <si>
    <t>1.2.2.3.</t>
  </si>
  <si>
    <t>Korlátozottan forgalomképes gépek, berendezések és felszerelések beruházására adott előlegek</t>
  </si>
  <si>
    <t>1.3.</t>
  </si>
  <si>
    <t xml:space="preserve">Járművek </t>
  </si>
  <si>
    <t>1.3.1.</t>
  </si>
  <si>
    <t xml:space="preserve">Forgalomképtelen járművek </t>
  </si>
  <si>
    <t>1.3.1.1.</t>
  </si>
  <si>
    <t xml:space="preserve">Értékkel nyilvántartott forgalomképtelen járművek </t>
  </si>
  <si>
    <t>1.3.1.2.</t>
  </si>
  <si>
    <t>Forgalomképtelen járművek beruházása, felújítása</t>
  </si>
  <si>
    <t>1.3.1.3.</t>
  </si>
  <si>
    <t>Forgalomképtelen járművek beruházására adott előlegek</t>
  </si>
  <si>
    <t>1.3.2.</t>
  </si>
  <si>
    <t xml:space="preserve">Korlátozottan forgalomképes járművek </t>
  </si>
  <si>
    <t>1.3.2.1.</t>
  </si>
  <si>
    <t xml:space="preserve">Értékkel nyilvántartott korlátozottan forgalomképes járművek </t>
  </si>
  <si>
    <t>1.3.2.2.</t>
  </si>
  <si>
    <t>Korlátozottan forgalomképes járművek beruházása, felújítása</t>
  </si>
  <si>
    <t>1.3.2.3.</t>
  </si>
  <si>
    <t>Korlátozottan forgalomképes járművek beruházására adott előlegek</t>
  </si>
  <si>
    <t>1.4.</t>
  </si>
  <si>
    <t xml:space="preserve">Tenyészállatok </t>
  </si>
  <si>
    <t>Forgalomképes ingatlanok és kapcsolódó vagyoni értékű jogok</t>
  </si>
  <si>
    <t>2.1.1.1.</t>
  </si>
  <si>
    <t>Értékkel nyilvántartott lakások</t>
  </si>
  <si>
    <t>2.1.1.2.</t>
  </si>
  <si>
    <t>Értékkel nyilvántartott nem lakás céljára szolgáló helyiségek</t>
  </si>
  <si>
    <t>2.1.1.3.</t>
  </si>
  <si>
    <t>Telkek, földterületek</t>
  </si>
  <si>
    <t>2.1.1.4.</t>
  </si>
  <si>
    <t>Értékkel nyilvántartott egyéb az önkormányzat által forgalomképesnek minősített ingatlanok és a kapcsolódó vagyoni értékű jogok</t>
  </si>
  <si>
    <t>2.1.1.5.</t>
  </si>
  <si>
    <t>Forgalomképes ingatlanok és kapcsolódó vagyoni értékű jogok beruházása, felújítása</t>
  </si>
  <si>
    <t>2.1.1.6.</t>
  </si>
  <si>
    <t>Forgalomképes ingatlanok és kapcsolódó vagyoni értékű jogok beruházására adott előlegek</t>
  </si>
  <si>
    <t>2.2.</t>
  </si>
  <si>
    <t>2.2.1.</t>
  </si>
  <si>
    <t>Forgalomképes gépek, berendezések és felszerelések</t>
  </si>
  <si>
    <t>2.2.1.1.</t>
  </si>
  <si>
    <t>Értékkel nyilvántartott forgalomképes gépek, berendezések és felszerelések</t>
  </si>
  <si>
    <t>2.2.1.2.</t>
  </si>
  <si>
    <t>Forgalomképes gépek, berendezések és felszerelések beruházása, felújítása</t>
  </si>
  <si>
    <t>2.2.1.3.</t>
  </si>
  <si>
    <t>Forgalomképes gépek, berendezések és felszerelések beruházására adott előlegek</t>
  </si>
  <si>
    <t>2.3.</t>
  </si>
  <si>
    <t>2.3.1.</t>
  </si>
  <si>
    <t xml:space="preserve">Forgalomképes járművek </t>
  </si>
  <si>
    <t>2.3.1.1.</t>
  </si>
  <si>
    <t xml:space="preserve">Értékkel nyilvántartott forgalomképes járművek </t>
  </si>
  <si>
    <t>2.3.1.2.</t>
  </si>
  <si>
    <t>Forgalomképes járművek beruházása, felújítása</t>
  </si>
  <si>
    <t>2.3.1.3.</t>
  </si>
  <si>
    <t>Forgalomképes járművek beruházására adott előlegek</t>
  </si>
  <si>
    <t>III.</t>
  </si>
  <si>
    <t>Befektetett pénzügyi eszközök</t>
  </si>
  <si>
    <t>Korlátozottan forgalomképes tartós részesedés</t>
  </si>
  <si>
    <t>Tartós hitelviszonyt megtestesítő értékpapírok</t>
  </si>
  <si>
    <t xml:space="preserve">Tartósan adott kölcsön </t>
  </si>
  <si>
    <t xml:space="preserve">Hosszú lejáratú betétek </t>
  </si>
  <si>
    <t>2.4.</t>
  </si>
  <si>
    <t xml:space="preserve">Egyéb hosszú lejáratú követelések </t>
  </si>
  <si>
    <t>IV.</t>
  </si>
  <si>
    <t>Üzemeltetésre, kezelésre átadott, koncesszióba, vagyonkezelésbe adott, illetve vagyonkezelésbe vett eszközök</t>
  </si>
  <si>
    <t>Forgalomképtelen üzemeltetésre, kezelésre átadott, koncesszióba, vagyonkezelésbe adott, illetve vagyonkezelésbe vett ingatlanok és kapcsolódó vagyoni értékű jogok</t>
  </si>
  <si>
    <t>Korlátozottan forgalomképes üzemeltetésre, kezelésre átadott, koncesszióba, vagyonkezelésbe adott, illetve vagyonkezelésbe vett ingatlanok és kapcsolódó vagyoni értékű jogok</t>
  </si>
  <si>
    <t>Forgalomképtelen üzemeltetésre, kezelésre átadott, koncesszióba, vagyonkezelésbe adott, illetve vagyonkezelésbe vett gépek, berendezések és felszerelések</t>
  </si>
  <si>
    <t>Korlátozottan forgalomképes üzemeltetésre, kezelésre átadott, koncesszióba, vagyonkezelésbe adott, illetve vagyonkezelésbe vett gépek, berendezések és felszerelések</t>
  </si>
  <si>
    <t>1.5.</t>
  </si>
  <si>
    <t xml:space="preserve">Forgalomképtelen üzemeltetésre, kezelésre átadott, koncesszióba, vagyonkezelésbe adott, illetve vagyonkezelésbe vett járművek </t>
  </si>
  <si>
    <t>1.6.</t>
  </si>
  <si>
    <t>Korlátozottan forgalomképes üzemeltetésre, kezelésre átadott, koncesszióba, vagyonkezelésbe adott, illetve vagyonkezelésbe vett immateriális javak</t>
  </si>
  <si>
    <t>1.7.</t>
  </si>
  <si>
    <t>Korlátozottan forgalomképes üzemeltetésre, kezelésre átadott, koncesszióba, vagyonkezelésbe adott, illetve vagyonkezelésbe vett gépek, berendezések felszerelések</t>
  </si>
  <si>
    <t>1.8.</t>
  </si>
  <si>
    <t xml:space="preserve">Korlátozottan forgalomképes üzemeltetésre, kezelésre átadott, koncesszióba, vagyonkezelésbe adott, illetve vagyonkezelésbe vett járművek </t>
  </si>
  <si>
    <t>Forgalomképes üzemeltetésre, kezelésre átadott, koncesszióba, vagyonkezelésbe adott, illetve vagyonkezelésbe vett ingatlanok és kapcsolódó vagyoni értékű jogok</t>
  </si>
  <si>
    <t>Forgalomképes üzemeltetésre, kezelésre átadott, koncesszióba, vagyonkezelésbe adott, illetve vagyonkezelésbe vett gépek, berendezések és felszerelések</t>
  </si>
  <si>
    <t xml:space="preserve">Forgalomképes üzemeltetésre, kezelésre átadott, koncesszióba, vagyonkezelésbe adott, illetve vagyonkezelésbe vett járművek </t>
  </si>
  <si>
    <t>A)</t>
  </si>
  <si>
    <t>BEFEKTETETT ESZKÖZÖK ÖSSZESEN</t>
  </si>
  <si>
    <t xml:space="preserve">Készletek </t>
  </si>
  <si>
    <t xml:space="preserve">Követelések </t>
  </si>
  <si>
    <t>Forgatási célú értékpapírok</t>
  </si>
  <si>
    <t>Pénzeszközök</t>
  </si>
  <si>
    <t>V.</t>
  </si>
  <si>
    <t>Egyéb aktív pénzügyi elszámolások összesen</t>
  </si>
  <si>
    <t>B)</t>
  </si>
  <si>
    <t>FORGÓESZKÖZÖK ÖSSZESEN</t>
  </si>
  <si>
    <t>Törzsvagyon összesen</t>
  </si>
  <si>
    <t>Forgalomképtelen vagyon összesen</t>
  </si>
  <si>
    <t>Korlátozottan forgalomképes vagyon összesen</t>
  </si>
  <si>
    <t>Üzleti vagyon összesen</t>
  </si>
  <si>
    <t>Forgalomképes vagyon összesen</t>
  </si>
  <si>
    <t>Tartós tőke</t>
  </si>
  <si>
    <t>Tőkeváltozások</t>
  </si>
  <si>
    <t xml:space="preserve">Értékelési tartalék </t>
  </si>
  <si>
    <t>D)</t>
  </si>
  <si>
    <t>Saját tőke összesen</t>
  </si>
  <si>
    <t>Költségvetési tartalék elszámolása</t>
  </si>
  <si>
    <t xml:space="preserve">    ebből: tárgyévi költségvetési tartalék elszámolása</t>
  </si>
  <si>
    <t xml:space="preserve">              előző év(ek) költségvetési tartalék elszámolása</t>
  </si>
  <si>
    <t>Költségvetési pénzmaradvány</t>
  </si>
  <si>
    <t>E)</t>
  </si>
  <si>
    <t>Tartalékok összesen</t>
  </si>
  <si>
    <t xml:space="preserve">I. </t>
  </si>
  <si>
    <t>Hosszú lejáratú kötelezettségek összesen</t>
  </si>
  <si>
    <t>Tartozások fejlesztési célú kötvénykibocsátásból</t>
  </si>
  <si>
    <t xml:space="preserve">Beruházási, fejlesztési hitelek </t>
  </si>
  <si>
    <t>Egyéb hosszú lejáratú kötelezettségek</t>
  </si>
  <si>
    <t xml:space="preserve">Rövid lejáratú kötelezettségek </t>
  </si>
  <si>
    <t>Rövid lejáratú hitelek</t>
  </si>
  <si>
    <t>Kötelezettségek áruszállításból, szolgáltatásból</t>
  </si>
  <si>
    <t>Egyéb rövid lejáratú kötelezettségek</t>
  </si>
  <si>
    <t>3.1.</t>
  </si>
  <si>
    <t>Költségvetéssel szembeni kötelezettségek</t>
  </si>
  <si>
    <t>3.2.</t>
  </si>
  <si>
    <t>Helyi adó túlfizetése miatti kötelezettségek</t>
  </si>
  <si>
    <t>3.3.</t>
  </si>
  <si>
    <t>támogatási program előlege miatti kötelezettségek</t>
  </si>
  <si>
    <t>3.4.</t>
  </si>
  <si>
    <t xml:space="preserve">Tárgyévi költségvetést terhelő rövid lejáratú kötelezettségek </t>
  </si>
  <si>
    <t>Egyéb passzív pénzügyi elszámolások</t>
  </si>
  <si>
    <t>F)</t>
  </si>
  <si>
    <t>Kötelezettségek összesen</t>
  </si>
  <si>
    <t>KÖNYVVITELI MÉRLEGEN KIVÜLI ESZKÖZÖK</t>
  </si>
  <si>
    <t>Törzsvagyon körébe tartozó 0-ra leírt, de használatban lévő eszközök állománya</t>
  </si>
  <si>
    <t>0-ig leírt forgalomképtelen immateriális javak</t>
  </si>
  <si>
    <t>0-ig leírt korlátozottan forgalomképes immateriális javak</t>
  </si>
  <si>
    <t>0-ra leírt helyi közutak és műtárgyaik</t>
  </si>
  <si>
    <t>0-ra leírt terek, parkok</t>
  </si>
  <si>
    <t>0-ra leírt vizek és közcélú (vizi közműnek nem minősülő) vízi létesítmények</t>
  </si>
  <si>
    <t>0-ra leírt egyéb az önkormányzat által forgalomképtelennek minősített ingatlanok és a kapcsolódó vagyoni értékű jogok</t>
  </si>
  <si>
    <t>0-ra leírt közművek (víz, gáz, csatorna, távfűtés, világítás)</t>
  </si>
  <si>
    <t>0-ra leírt a képviselő testület (közgyűlés) és szervei, valamint hivatala ingatlanai</t>
  </si>
  <si>
    <t>0-ra leírt a helyi önkormányzat felügyelete alá tartozó költségvetési szervek ingatlanai</t>
  </si>
  <si>
    <t xml:space="preserve">2013. évi </t>
  </si>
  <si>
    <t xml:space="preserve">     Ebből: tartósan adott kölcsönökből a mérlegfordulónapot követő egy éven belül esedékes részletek</t>
  </si>
  <si>
    <t xml:space="preserve">    - Támogatási program előlegek</t>
  </si>
  <si>
    <t xml:space="preserve">    - előrinanszírozás miatti követelések</t>
  </si>
  <si>
    <t xml:space="preserve">    - támogatási program szabálytalan kifizetése miatti követelések</t>
  </si>
  <si>
    <t xml:space="preserve">    - egyéb hosszú lejáratú követelésekből a mérlegfordulónapot követő egy éven belül esedékes részletek</t>
  </si>
  <si>
    <t>0-ra leírt egyéb az önkormányzat által korlátozottan forgalomképesnek minősített ingatlanok és a kapcsolódó vagyoni értékű jogok (lakások, telkek, sportcélú ingatlanok, létesítmények)</t>
  </si>
  <si>
    <t>0-ra leírt forgalomképtelen gépek, berendezések és felszerelések</t>
  </si>
  <si>
    <t>0-ra leírt korlátozottan forgalomképes gépek, berendezések és felszerelések</t>
  </si>
  <si>
    <t>Járművek</t>
  </si>
  <si>
    <t xml:space="preserve">0-ra leírt forgalomképtelen járművek </t>
  </si>
  <si>
    <t xml:space="preserve">0-ra leírt korlátozottan forgalomképes járművek </t>
  </si>
  <si>
    <t>Üzemeltetésre, kezelésre átadott, koncesszióba, vagyonkezelésbe adott, illetve vagyonkezelésbe vett ingatlanok és kapcsolódó vagyoni értékű jogok</t>
  </si>
  <si>
    <t>0-ra leírt forgalomképtelen üzemeltetésre átadott ingatlanok és kapcsolódó vagyoni értékű jogok</t>
  </si>
  <si>
    <t>0-ra leírt korlátozottan forgalomképes üzemeltetésre átadott ingatlanok és kapcsolódó vagyoni értékű jogok</t>
  </si>
  <si>
    <t>Üzemeltetésre, kezelésre átadott, koncesszióba, vagyonkezelésbe adott, illetve vagyonkezelésbe vett gépek, berendezések és felszerelések</t>
  </si>
  <si>
    <t>0-ra leírt forgalomképtelen üzemeltetésre, kezelésre átadott, koncesszióba, vagyonkezelésbe adott, illetve vagyonkezelésbe vett gépek, berendezések és felszerelések</t>
  </si>
  <si>
    <t>0-ra leírt korlátozottan forgalomképes üzemeltetésre, kezelésre átadott, koncesszióba, vagyonkezelésbe adott, illetve vagyonkezelésbe vett gépek, berendezések és felszerelések</t>
  </si>
  <si>
    <t>Üzemeltetésre, kezelésre átadott, koncesszióba, vagyonkezelésbe adott, illetve vagyonkezelésbe vett járművek</t>
  </si>
  <si>
    <t xml:space="preserve">0-ra leírt forg.képtelen üzem., kez. átadott, koncesszióba, vagyonkez.adott, ill.vagyonkez.vett járművek </t>
  </si>
  <si>
    <t xml:space="preserve">0-ra leírt korlátozottan forgalomképes üzemeltetésre, kezelésre átadott, koncesszióba, vagyonkezelésbe adott, illetve vagyonkezelésbe vett járművek </t>
  </si>
  <si>
    <t>Üzleti vagyon körébe tartozó 0-ra leírt, de használatban lévő eszközök állománya</t>
  </si>
  <si>
    <t>0-ig leírt forgalomképes immateriális javak</t>
  </si>
  <si>
    <t>0-ra leírt lakások</t>
  </si>
  <si>
    <t>0-ra leírt nem lakás céljára szolgáló helyiségek</t>
  </si>
  <si>
    <t>0-ra leírt egyéb az önkormányzat által forgalomképesnek minősített ingatlanok és a kapcsolódó vagyoni értékű jogok</t>
  </si>
  <si>
    <t>0-ra leírt forgalomképes gépek, berendezések és felszerelések</t>
  </si>
  <si>
    <t>0-ra leírt forgalomképes járművek</t>
  </si>
  <si>
    <t>0-ra leírt forgalomképes üzemeltetésre átadott ingatlanok és kapcsolódó vagyoni értékű jogok</t>
  </si>
  <si>
    <t>0-ra leírt forgalomképes üzemeltetésre, kezelésre átadott, koncesszióba, vagyonkezelésbe adott, illetve vagyonkezelésbe vett gépek, berendezések és felszerelések</t>
  </si>
  <si>
    <t xml:space="preserve">0-ra leírt forgalomképes üzemeltetésre, kezelésre átadott, koncesszióba, vagyonkezelésbe adott, illetve vagyonkezelésbe vett járművek </t>
  </si>
  <si>
    <t>EGYEBEK</t>
  </si>
  <si>
    <t xml:space="preserve"> - átadott eszközök</t>
  </si>
  <si>
    <t xml:space="preserve"> - használaton kívüli eszközök állománya</t>
  </si>
  <si>
    <t>Az önkormányzatok tulajdonában lévő, a külön jogszabály alapján a szakmai nyilvántartásokban szereplő érték nélkül nyilvántartott eszközök állománya</t>
  </si>
  <si>
    <t xml:space="preserve"> - képzőművészeti alkotások</t>
  </si>
  <si>
    <t xml:space="preserve"> - régészeti leletek</t>
  </si>
  <si>
    <t xml:space="preserve"> - kép és hangarchivumok</t>
  </si>
  <si>
    <t xml:space="preserve"> - gyűjtemények</t>
  </si>
  <si>
    <t xml:space="preserve"> - egyéb kulturális javak</t>
  </si>
  <si>
    <t>KÖNYVVITELI MÉRLEGEN KIVÜLI FORRÁSOK</t>
  </si>
  <si>
    <t>Kezesség,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</si>
  <si>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</si>
  <si>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</si>
  <si>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kapcsolatos függő kötelezettségek</t>
  </si>
  <si>
    <t>Nem valódi penziós ügyletekkel kapcsolatos függő kötelezettségek</t>
  </si>
  <si>
    <t>Sor-</t>
  </si>
  <si>
    <t>szám</t>
  </si>
  <si>
    <t xml:space="preserve"> 1. Alapítás átszervezés aktivált értéke</t>
  </si>
  <si>
    <t xml:space="preserve"> 2. Kísérleti fejlesztés aktivált értéke</t>
  </si>
  <si>
    <t xml:space="preserve"> 3. Vagyoni értékű jogok</t>
  </si>
  <si>
    <t xml:space="preserve"> 4. Szellemi termékek</t>
  </si>
  <si>
    <t xml:space="preserve"> 5. Immateriális javakra adott előlegek</t>
  </si>
  <si>
    <t xml:space="preserve"> 6. Immateriális javak értékhelyesbítése</t>
  </si>
  <si>
    <t>I. Immateriális javak összesen</t>
  </si>
  <si>
    <t xml:space="preserve"> 1. Ingatlanok és a kapcsolódó vagyoni értékű jogok</t>
  </si>
  <si>
    <t xml:space="preserve"> 2. Gépek, berendezések és felszerelések</t>
  </si>
  <si>
    <t xml:space="preserve"> 3. Járművek</t>
  </si>
  <si>
    <t xml:space="preserve"> 4. Tenyészállatok</t>
  </si>
  <si>
    <t xml:space="preserve"> 5. Beruházások, felújítások</t>
  </si>
  <si>
    <t xml:space="preserve"> 6. Beruházásra adott előleg</t>
  </si>
  <si>
    <t xml:space="preserve"> 7. Állami készletek, tartalékok</t>
  </si>
  <si>
    <t xml:space="preserve"> 8. Tárgyi eszközök értékhelyesbítése</t>
  </si>
  <si>
    <t>II. Tárgyi eszközök összesen</t>
  </si>
  <si>
    <t xml:space="preserve"> 1. Tartós részesedés</t>
  </si>
  <si>
    <t xml:space="preserve">   - ebből tartós társulási részesedés</t>
  </si>
  <si>
    <t xml:space="preserve"> 2. Tartós hitelviszonyt megtestesítő értékpapír</t>
  </si>
  <si>
    <t xml:space="preserve"> 3. Tartósan adott kölcsön</t>
  </si>
  <si>
    <t xml:space="preserve"> 4. Hosszú lejáratú  betétek</t>
  </si>
  <si>
    <t xml:space="preserve">      Ebből: 4/a Hosszú lejáratú betétek bekerülési (könyv szerinti) értéke </t>
  </si>
  <si>
    <t xml:space="preserve">      4/b Hosszú lejáratú betétek elszámolt értékvesztése </t>
  </si>
  <si>
    <t xml:space="preserve"> 5. Egyéb hosszú lejáratú követelések</t>
  </si>
  <si>
    <t xml:space="preserve"> 6. Befektetett pénzügyi eszközök értékhelyesbítése</t>
  </si>
  <si>
    <t>III. Befektetett pénzügyi eszközök összesen</t>
  </si>
  <si>
    <t xml:space="preserve"> 1. Üzemeltetésre, kezelésre átadott eszközök</t>
  </si>
  <si>
    <t xml:space="preserve"> 2. Koncesszióba adott eszközök</t>
  </si>
  <si>
    <t xml:space="preserve"> 3. Vagyonkezelésbe adott eszközök</t>
  </si>
  <si>
    <t xml:space="preserve"> 4. Vagyonkezelésbe vett eszközök</t>
  </si>
  <si>
    <t xml:space="preserve"> 5. Üzem., kez.átadott, konc.adott, vagyonkez.vett eszközök értékhely.</t>
  </si>
  <si>
    <t>IV. Üzem., kezelésre, konc., vagyonkezelésben lévő eszközök</t>
  </si>
  <si>
    <t>A.) BEFEKTETETT ESZKÖZÖK ÖSSZESEN</t>
  </si>
  <si>
    <t xml:space="preserve"> 1. Anyagok</t>
  </si>
  <si>
    <t xml:space="preserve"> 2. Befejezetlen termelés félkész termékek</t>
  </si>
  <si>
    <t xml:space="preserve"> 3. Növendék, hízó és egyéb állatok</t>
  </si>
  <si>
    <t xml:space="preserve"> 4. Késztermékek</t>
  </si>
  <si>
    <t xml:space="preserve"> 5/a. Áruk, betétdíjas göngyölegek közvetített szolgáltatások</t>
  </si>
  <si>
    <t xml:space="preserve"> 5/b. Követelés fejében átvett eszközök, készletek</t>
  </si>
  <si>
    <t>I.  Készletek összesen</t>
  </si>
  <si>
    <t xml:space="preserve"> 1. Követelések áruszállításból és szolgáltatásból (vevők)</t>
  </si>
  <si>
    <t xml:space="preserve"> 2. Adósok</t>
  </si>
  <si>
    <t xml:space="preserve"> 3. Rövid lejáratú kölcsönök</t>
  </si>
  <si>
    <t xml:space="preserve"> 4. Egyéb követelések</t>
  </si>
  <si>
    <t xml:space="preserve">    - nemzetközi támogatási programok miatti követelések</t>
  </si>
  <si>
    <t xml:space="preserve">    - garancia és kezességvállalásból származó követelések</t>
  </si>
  <si>
    <t>II. Követelések összesen</t>
  </si>
  <si>
    <t xml:space="preserve"> 1. Forgatási célú részesedés</t>
  </si>
  <si>
    <t xml:space="preserve"> 1/a. Forgatási célú részesedés bekerülési (könyv szerinti) értéke</t>
  </si>
  <si>
    <t xml:space="preserve"> 1/b. Forgatási célú részesedés elszámolt értékvesztése</t>
  </si>
  <si>
    <t xml:space="preserve"> 2. Forgatási célú részesedés elszámolt értékvesztése</t>
  </si>
  <si>
    <t xml:space="preserve"> 2/a. Forgatási célú hitelvisz.megtest.értékpapír bekerülési értéke</t>
  </si>
  <si>
    <t xml:space="preserve"> 2/b. Forgatási célú hitelvisz.megtest.értékpapír elszámolt értékvesztése</t>
  </si>
  <si>
    <t>III. Értékpapírok összesen</t>
  </si>
  <si>
    <t xml:space="preserve"> 1. Pénztárak, csekkek, betétkönyvek</t>
  </si>
  <si>
    <t xml:space="preserve"> 2. Költségvetési pénzforgalmi számlák</t>
  </si>
  <si>
    <t xml:space="preserve">     Ebből: 2/a Ktgv.-i pénzforg.számlák bekerülési (könyv szerinti) értéke</t>
  </si>
  <si>
    <t xml:space="preserve">     2/b Ktgv.-i pénzforg.számlák elszámolt értékvesztése</t>
  </si>
  <si>
    <t xml:space="preserve"> 3. Elszámolási számlák</t>
  </si>
  <si>
    <t xml:space="preserve"> 4. Idegen pénzeszközök</t>
  </si>
  <si>
    <t xml:space="preserve">     Ebből: 4/a Idegen pénzeszközök bekerülési (könyv szerinti) értéke</t>
  </si>
  <si>
    <t xml:space="preserve">     4/b Idegen pénzeszközök elszámolt értékvesztése</t>
  </si>
  <si>
    <t>IV. Pénzeszközök összesen</t>
  </si>
  <si>
    <t xml:space="preserve"> 1. Költségvetési aktív függő elszámolások</t>
  </si>
  <si>
    <t xml:space="preserve"> 2. Költségvetési aktív átfutó elszámolások</t>
  </si>
  <si>
    <t xml:space="preserve"> 3. Költségvetési aktív kiegyenlítő elszámolások</t>
  </si>
  <si>
    <t xml:space="preserve"> 4. Költségvetésen kívüli aktív pénzügyi elszámolások</t>
  </si>
  <si>
    <t>V. Egyéb aktív pénzügyi  elszámolások összesen</t>
  </si>
  <si>
    <t>B.) FORGÓESZKÖZÖK ÖSSZESEN</t>
  </si>
  <si>
    <t>2013. Évi eredeti előirányzat</t>
  </si>
  <si>
    <t>2013. Dec. 31-i előirányzat</t>
  </si>
  <si>
    <t>2013. Évi dec. 31-i előirányzat</t>
  </si>
  <si>
    <t>2013. Dec. 31-i teljesítés</t>
  </si>
  <si>
    <t>Teljesítés %</t>
  </si>
  <si>
    <t>2012. Dec. 31. Teljesítés</t>
  </si>
  <si>
    <t>2013. Dec. 31. Előirányzat</t>
  </si>
  <si>
    <t>2013. Dec. 31. Teljesítés</t>
  </si>
  <si>
    <r>
      <t>Teljesíté</t>
    </r>
    <r>
      <rPr>
        <b/>
        <sz val="10"/>
        <rFont val="Times New Roman"/>
        <family val="1"/>
      </rPr>
      <t>s %</t>
    </r>
  </si>
  <si>
    <t>Megnevezés</t>
  </si>
  <si>
    <t>I. Működési bevételek</t>
  </si>
  <si>
    <t>Működési célú bevételek és kiadások</t>
  </si>
  <si>
    <t>Működési célú bevételek összesen</t>
  </si>
  <si>
    <t>Működési célú kiadások összesen</t>
  </si>
  <si>
    <t>Felhalmozási célú bevételek és kiadások</t>
  </si>
  <si>
    <t>Felhalmozási célú bevételek összesen</t>
  </si>
  <si>
    <t>Felhalmozási célú kiadások összesen</t>
  </si>
  <si>
    <t>Önkormányzati bevételek összesen</t>
  </si>
  <si>
    <t>Önkormányzati kiadások összesen</t>
  </si>
  <si>
    <t>BEVÉTELEK</t>
  </si>
  <si>
    <t>KIADÁSOK</t>
  </si>
  <si>
    <t>1. Működési bevételek</t>
  </si>
  <si>
    <t>II. Felhalmozási és tőke jellegű bevételek</t>
  </si>
  <si>
    <t>I. Működési kiadások</t>
  </si>
  <si>
    <t>1. Személyi juttatások</t>
  </si>
  <si>
    <t>3. Dologi kiadások</t>
  </si>
  <si>
    <t>4. Ellátottak pénzbeli juttatásai</t>
  </si>
  <si>
    <t>5. Egyéb működési célú kiadások</t>
  </si>
  <si>
    <t xml:space="preserve">  5.3. Társadalom-, szociálpolitikai és egyéb juttatás, támogatás</t>
  </si>
  <si>
    <t xml:space="preserve">  5.4. Előző évi működési célú előirányzat-maradvány, pénzmaradvány átadás</t>
  </si>
  <si>
    <t>II. Felhalmozási kiadások</t>
  </si>
  <si>
    <t>1. Beruházási kiadások (ÁFÁ-val)</t>
  </si>
  <si>
    <t>2. Felújítási kiadások (ÁFÁ-val)</t>
  </si>
  <si>
    <t>3. Egyéb felhalmozási kiadások</t>
  </si>
  <si>
    <t>BERUHÁZÁS</t>
  </si>
  <si>
    <t>2009. évi eredeti előirányzat</t>
  </si>
  <si>
    <t>1. Földterületek vásárlása</t>
  </si>
  <si>
    <t>2. Telkek vásárlása</t>
  </si>
  <si>
    <t>3. Épületek vásárlása, létesítése</t>
  </si>
  <si>
    <t xml:space="preserve">  3.1. Lakások</t>
  </si>
  <si>
    <t xml:space="preserve">  3.2. Nem lakás célú helyiségek</t>
  </si>
  <si>
    <t xml:space="preserve">  3.3. Egyéb épületek</t>
  </si>
  <si>
    <t>4. Egyéb építmények vásárlása, létesítése</t>
  </si>
  <si>
    <t xml:space="preserve">  4.1. Utak</t>
  </si>
  <si>
    <t xml:space="preserve">  4.2. Parkok</t>
  </si>
  <si>
    <t xml:space="preserve">  4.3. Közművek</t>
  </si>
  <si>
    <t xml:space="preserve">  4.4. Kerítés</t>
  </si>
  <si>
    <t xml:space="preserve">  4.5. Egyéb építmények</t>
  </si>
  <si>
    <t>5. Beruházások tervezése</t>
  </si>
  <si>
    <t>I. Ingatlanokkal kapcsolatos beruházások összesen (=1 + … + 5)</t>
  </si>
  <si>
    <t xml:space="preserve">6. Immateriális javak vásárlása, létesítése </t>
  </si>
  <si>
    <t>7. Gépek, berendezések, felszerelések beszerzése</t>
  </si>
  <si>
    <t xml:space="preserve">  7.1. Ügyviteli és számítástechnikai eszközök</t>
  </si>
  <si>
    <t xml:space="preserve">  7.2. Egyéb gépek, berendezések és felszerelések</t>
  </si>
  <si>
    <t xml:space="preserve">  7.3. Képzőművészeti alkotások</t>
  </si>
  <si>
    <t>8. Járművek vásárlása, létesítése</t>
  </si>
  <si>
    <t>II. Tárgyi eszközökkel kapcsolatos beruházások összesen (=6+7+8)</t>
  </si>
  <si>
    <t>Összesen (=I + II)</t>
  </si>
  <si>
    <t>Beruházások ÁFA-ja</t>
  </si>
  <si>
    <t>Beruházás mindösszesen</t>
  </si>
  <si>
    <t>Pénzügyi befektetések</t>
  </si>
  <si>
    <t>1. Épületek felújítása</t>
  </si>
  <si>
    <t xml:space="preserve">  1.1. Lakások</t>
  </si>
  <si>
    <t xml:space="preserve">  1.2. Nem lakás célú helyiségek</t>
  </si>
  <si>
    <t xml:space="preserve">  1.3. Intézményi épületek</t>
  </si>
  <si>
    <t>2. Egyéb építmények felújítása</t>
  </si>
  <si>
    <t xml:space="preserve">  2.1. Utak</t>
  </si>
  <si>
    <t xml:space="preserve">  2.2. Parkok</t>
  </si>
  <si>
    <t xml:space="preserve">  2.3. Egyéb építmények </t>
  </si>
  <si>
    <t>3. Gépek, berendezések és felszerelések felújítása</t>
  </si>
  <si>
    <t xml:space="preserve">  3.1. Ügyviteli és számítástechnikai eszközök</t>
  </si>
  <si>
    <t xml:space="preserve">  3.2. Egyéb gépek, berendezések és felszerelések</t>
  </si>
  <si>
    <t>4. Felújítások tervezése</t>
  </si>
  <si>
    <t>5. Járművek felújítása</t>
  </si>
  <si>
    <t>Összesen:</t>
  </si>
  <si>
    <t>Felújítások ÁFÁ-ja</t>
  </si>
  <si>
    <t>Felújítás mindösszesen</t>
  </si>
  <si>
    <t>VÁLLALT KÖTELEZETTSÉG</t>
  </si>
  <si>
    <t>2014. évi kötelezettség</t>
  </si>
  <si>
    <t>Szerződésekből fennálló kötelezettség</t>
  </si>
  <si>
    <t xml:space="preserve">Összesen: </t>
  </si>
  <si>
    <t>Elnyert pályázatok megvalósításával és követhetőségéből fennálló kötelezettségek</t>
  </si>
  <si>
    <t>KÖZVETETT TÁMOGATÁSOK</t>
  </si>
  <si>
    <t>Sorszám</t>
  </si>
  <si>
    <t>Jogcím megnevezése</t>
  </si>
  <si>
    <t>Engedmény összege</t>
  </si>
  <si>
    <t>e Ft</t>
  </si>
  <si>
    <t xml:space="preserve">1. </t>
  </si>
  <si>
    <t>Ellátottak térítésidíjának, illetve kártérítésének</t>
  </si>
  <si>
    <t>méltányossági alapon történő elengedésének összege</t>
  </si>
  <si>
    <t xml:space="preserve">2. </t>
  </si>
  <si>
    <t xml:space="preserve">Lakosság részére lakásépítéshez, lakásfelújításhoz </t>
  </si>
  <si>
    <t>nyújtott kölcsönök elengedésének összege</t>
  </si>
  <si>
    <t xml:space="preserve">3. </t>
  </si>
  <si>
    <t>Helyi adónál, gépjárműadónál biztosított kedvezmény</t>
  </si>
  <si>
    <t>mentesség összege</t>
  </si>
  <si>
    <t xml:space="preserve"> - telekadó</t>
  </si>
  <si>
    <t xml:space="preserve"> - építményadó</t>
  </si>
  <si>
    <t xml:space="preserve"> - gépjárműadó</t>
  </si>
  <si>
    <t>4.</t>
  </si>
  <si>
    <t>Helyiségek, eszközök hasznosításából származó</t>
  </si>
  <si>
    <t>bevételből nyújtott kedvezmény, mentesség összege</t>
  </si>
  <si>
    <t>5.</t>
  </si>
  <si>
    <t>Egyéb nyújtott kedvezmény vagy kölcsön elengedésének</t>
  </si>
  <si>
    <t>összege</t>
  </si>
  <si>
    <t>Mindösszesen:</t>
  </si>
  <si>
    <t>KÖLTÉSGVETÉSI EGYENLEG</t>
  </si>
  <si>
    <t>Költségvetési többlet</t>
  </si>
  <si>
    <t>Működési többlet</t>
  </si>
  <si>
    <t>Felhalmozási többlet</t>
  </si>
  <si>
    <t>Költségvetési hiány</t>
  </si>
  <si>
    <t>Működési hiány</t>
  </si>
  <si>
    <t>Felhalmozási hiány</t>
  </si>
  <si>
    <t>Hiány összesen:</t>
  </si>
  <si>
    <t>KÖLTSÉGVETÉSI HIÁNY BELSŐ FINANSZÍROZÁSÁRA SZOLGÁLÓ PÉNZFORGALOM NÉLKÜLI BEVÉTELEK</t>
  </si>
  <si>
    <t>KÖLTSÉGVETÉSI HIÁNY BELSŐ FINANSZÍROZÁSÁT MEGHALADÓ ÖSSZEGÉNEK KÜLSŐ FINANSZÍROZÁSÁRA SZOLGÁLÓ BEVÉTELEK</t>
  </si>
  <si>
    <t>Évek</t>
  </si>
  <si>
    <t>2013.</t>
  </si>
  <si>
    <t>2014.</t>
  </si>
  <si>
    <t xml:space="preserve">Sorszám </t>
  </si>
  <si>
    <t>Bevételi jogcímek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</si>
  <si>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</si>
  <si>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</si>
  <si>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</si>
  <si>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</si>
  <si>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</t>
  </si>
  <si>
    <t>Kezességvállalással kapcsolatos megtérülés</t>
  </si>
  <si>
    <t>Saját bevételek összesen:*</t>
  </si>
  <si>
    <t>* Az adósságot keletkeztető ügyletekhez történő hozzájárulás részletes szabályairól szóló, 353/2011. (XII. 31.) Korm. rendelet 2. § (1) bek alapján.</t>
  </si>
  <si>
    <t>Fejlesztési cél leírása</t>
  </si>
  <si>
    <t>Fejlesztés várható kiadása</t>
  </si>
  <si>
    <t>Adósságot keletkeztető ügyletek várható együttes összege:</t>
  </si>
  <si>
    <t>EU-s projekt neve, azonosítója:</t>
  </si>
  <si>
    <t>Források</t>
  </si>
  <si>
    <t>Saját erő</t>
  </si>
  <si>
    <t xml:space="preserve">        - saját erőből központi támogatás</t>
  </si>
  <si>
    <t>EU-s forrás</t>
  </si>
  <si>
    <t>Társfinanszírozás</t>
  </si>
  <si>
    <t>Hitel</t>
  </si>
  <si>
    <t>Egyéb forrás</t>
  </si>
  <si>
    <t>Források összesen:</t>
  </si>
  <si>
    <t>Támogatott neve:</t>
  </si>
  <si>
    <t>Hozzájárulás (e Ft)</t>
  </si>
  <si>
    <t>Kötelező feladat</t>
  </si>
  <si>
    <t>Önként vállalt feladat</t>
  </si>
  <si>
    <t>Állami (államigazgatási) feladat</t>
  </si>
  <si>
    <t>2. Működési támogatások</t>
  </si>
  <si>
    <t>3. Egyéb működési bevételek</t>
  </si>
  <si>
    <t xml:space="preserve">  3.1. Működési célú támogatás ÁH-n belülről</t>
  </si>
  <si>
    <t xml:space="preserve">  3.2. Működési célú átvett pénzeszköz ÁH-n kívülről</t>
  </si>
  <si>
    <t xml:space="preserve">  3.3. Működési célú kölcsönök visszatérülése </t>
  </si>
  <si>
    <t>4. Előző évi működési célú előirányzat-maradvány, pénzmaradvány, valamint vállalkozási maradvány alaptevékenység ellátásra történő igénybevétele</t>
  </si>
  <si>
    <t>1. Felhalmozási és tőke jellegű bevételek</t>
  </si>
  <si>
    <t>2. Felhalmozási támogatások</t>
  </si>
  <si>
    <t>3. Egyéb felhalmozási bevételek</t>
  </si>
  <si>
    <t>3.1. Felhalmozási célú támogatás ÁH-n belülről</t>
  </si>
  <si>
    <t>3.2. Felhalmozási célú átvett pénzeszköz ÁH-n kívülről</t>
  </si>
  <si>
    <t xml:space="preserve">3.3. Felhalmozási célú kölcsönök visszatérülése </t>
  </si>
  <si>
    <t>4. Előző évi felhalmozási célú előirányzat-maradvány, pénzmaradvány, valamint vállalkozási maradvány alaptevékenység ellátásra történő igénybevétele</t>
  </si>
  <si>
    <t>Állami (államigazg.) feladat</t>
  </si>
  <si>
    <t>2. Munkaadókat terhelő járulékok és szociális hozzájárulási adó</t>
  </si>
  <si>
    <t xml:space="preserve">  5.1. Működési célú támogatási kiadások ÁH-n belülre</t>
  </si>
  <si>
    <t xml:space="preserve">  5.2. Működési célú átadott pénzeszköz ÁH-n kívülre</t>
  </si>
  <si>
    <t xml:space="preserve">  5.5. Működési célú kölcsönök nyújtása, törlesztése</t>
  </si>
  <si>
    <t xml:space="preserve">  5.6. Működési célú céltartalék</t>
  </si>
  <si>
    <t xml:space="preserve">  5.7. Általános tartalék</t>
  </si>
  <si>
    <t xml:space="preserve">  3.1. Felhalmozási célú támogatási kiadások ÁH-n belülre</t>
  </si>
  <si>
    <t xml:space="preserve">  3.2. Felhalmozási célú átadott pénzeszköz ÁH-n kívülre</t>
  </si>
  <si>
    <t xml:space="preserve">  3.3. Előző évi felhalmozási célú előirányzat-maradvány, pénzmaradvány átadás</t>
  </si>
  <si>
    <t xml:space="preserve">  3.4. Támogatási kölcsönök nyújtása, törlesztése</t>
  </si>
  <si>
    <t xml:space="preserve">  3.5. Felhalmozási célú céltartalék</t>
  </si>
  <si>
    <t xml:space="preserve">  2.1. Központi költségvetéstől kapott működési költségvetési támogatás </t>
  </si>
  <si>
    <t xml:space="preserve">    3.1.1. Központi költségvetési szervtől</t>
  </si>
  <si>
    <t xml:space="preserve">    3.1.2. Helyi önk-tól és ktv-i szerveitől</t>
  </si>
  <si>
    <t>HIÁNY FINANSZÍROZÁSA</t>
  </si>
  <si>
    <t>Előző évek előirányzatmaradványának, pénzmaradványának és vállalkozási maradványának igénybevétele</t>
  </si>
  <si>
    <t>Értékpapírok értékesítésének bevétele</t>
  </si>
  <si>
    <t>Hitelek felvétele és kötvénykibocsátás bevételei</t>
  </si>
  <si>
    <t xml:space="preserve">Finanszírozási bevételek összesen: </t>
  </si>
  <si>
    <t>Működési bevételek</t>
  </si>
  <si>
    <t>Támogatások</t>
  </si>
  <si>
    <t>Működési célú támogatás ÁH-n belülről</t>
  </si>
  <si>
    <t>Működési célú átvett pénzeszköz ÁH-n kívülről</t>
  </si>
  <si>
    <t>Kölcsönök visszatérülése, igénybevétele</t>
  </si>
  <si>
    <t>Előző évek pénzmaradványának igénybevétele</t>
  </si>
  <si>
    <t>Finanszírozási célú pénzügyi műveletek bevételei</t>
  </si>
  <si>
    <t>Személyi juttatás</t>
  </si>
  <si>
    <t>Munkaadókat terhelő járulékok és szociális hozzájárulási adó</t>
  </si>
  <si>
    <t>Dologi kiadások (-felhalmozási hitelek után fizetendő kamat)</t>
  </si>
  <si>
    <t>Ellátottak pénzbeli juttatásai</t>
  </si>
  <si>
    <t>Irányító szerv alá tartózó költségvetési szervnek, nemzetiségi önkormányzatnak folyósított támogatás</t>
  </si>
  <si>
    <t>Működési célú támogatási kiadások ÁH-n belülre</t>
  </si>
  <si>
    <t>Működési célú átadott pénzeszköz ÁH-n kívülre</t>
  </si>
  <si>
    <t>Társadalom-, szociálpolitikai és egyéb juttatás, támogatás</t>
  </si>
  <si>
    <t>Támogatási kölcsönök nyújtása, törlesztése</t>
  </si>
  <si>
    <t>Céltartalékok és általános tartalék</t>
  </si>
  <si>
    <t>Működési célú finanszírozási kiadás</t>
  </si>
  <si>
    <t>Felhalmozási bevételek</t>
  </si>
  <si>
    <t>Felhalmozási támogatások</t>
  </si>
  <si>
    <t>Felhalmozási célú támogatás ÁH-n belülről</t>
  </si>
  <si>
    <t>Felhalmozási célú átvett pénzeszköz  ÁH-n kívülről</t>
  </si>
  <si>
    <t>Támogatási kölcsönök visszatérülése ÁH-n kívülről</t>
  </si>
  <si>
    <t>Beruházás</t>
  </si>
  <si>
    <t>Felújítás</t>
  </si>
  <si>
    <t>Egyéb felhalmozási kiadások (felhalmozási hitelek után fizetendő kamat)</t>
  </si>
  <si>
    <t>Irányító szerv alá tartózó költségvetési szervnek, nemzetiségi önkormányzatnak folyósított felhalmozási támogatás</t>
  </si>
  <si>
    <t>Felhalmozási célú támogatási kiadások ÁH-n belülre</t>
  </si>
  <si>
    <t>Felhalmozási célú átadott pénzeszköz ÁH-n kívülre</t>
  </si>
  <si>
    <t>Céltartalékok</t>
  </si>
  <si>
    <t>Felhalmozási célú finanszírozási kiadás:</t>
  </si>
  <si>
    <t>2015.</t>
  </si>
  <si>
    <t>2016.után</t>
  </si>
  <si>
    <t>2013. évi előirányzat</t>
  </si>
  <si>
    <t>2015-től</t>
  </si>
  <si>
    <t>Önkormányzaton kívüli EU-s projekthez történő hozzájárulás 2013. évi terve</t>
  </si>
  <si>
    <t xml:space="preserve"> I. Működési és felhalmozási célú támogatási kiadások ÁH-n belülre</t>
  </si>
  <si>
    <t>1. Működési célú támogatási kiadás</t>
  </si>
  <si>
    <t xml:space="preserve">     1.2. Fejezeti kezelésű előirányzatnak hazai programokra</t>
  </si>
  <si>
    <t xml:space="preserve">     1.3. Fejezeti kezelésű előirányzatnak EU-s programokra</t>
  </si>
  <si>
    <t xml:space="preserve">     1.4. Előző két sorba nem tart. kiad. fejez. kez. előirányzat részére</t>
  </si>
  <si>
    <t xml:space="preserve">     1.5.  Társadalombiztosítási alapok kezelőinek</t>
  </si>
  <si>
    <t xml:space="preserve">     1.6. Elkülönített állami pénzalapnak</t>
  </si>
  <si>
    <t xml:space="preserve">     1.7. Helyi önk.-nak és ktv.-i szerveinek részére</t>
  </si>
  <si>
    <t xml:space="preserve">  2. Felhalmozási célú támogatási kiadás</t>
  </si>
  <si>
    <t xml:space="preserve">   2.1. Beruházási célú kiadás</t>
  </si>
  <si>
    <t xml:space="preserve">     2.1.2. Fejezeti kezelésű előirányzatnak hazai programokra</t>
  </si>
  <si>
    <t xml:space="preserve">     2.1.3. Fejezeti kezelésű előirányzatnak EU-s programokra</t>
  </si>
  <si>
    <t xml:space="preserve">     2.1.4. Előző két sorba nem tart. kiad. fejez. kez. előirányzat részére</t>
  </si>
  <si>
    <t xml:space="preserve">     2.1.5.  Társadalombiztosítási alapok kezelőinek</t>
  </si>
  <si>
    <t xml:space="preserve">     2.1.6. Elkülönített állami pénzalapnak</t>
  </si>
  <si>
    <t xml:space="preserve">     2.1.7. Helyi önk.-nak és ktv.-i szerveinek részére</t>
  </si>
  <si>
    <t xml:space="preserve">   2.2. Felújítási célú kiadás</t>
  </si>
  <si>
    <t>II. Működési és felhalmozási célú átadott pénzeszköz ÁH-n kívülre</t>
  </si>
  <si>
    <t xml:space="preserve"> 1. Működési célú átadott pénzeszköz</t>
  </si>
  <si>
    <t xml:space="preserve">       1.1. Non-profit szervezeteknek</t>
  </si>
  <si>
    <t>2. Felhalmozási célú átadott pénzeszköz</t>
  </si>
  <si>
    <t xml:space="preserve">    2.1. Beruházási célú átadott pénzeszköz</t>
  </si>
  <si>
    <t xml:space="preserve">       2.1.1. Non-profit szervezeteknek</t>
  </si>
  <si>
    <t xml:space="preserve">       2.1.2. Egyházaknak</t>
  </si>
  <si>
    <t xml:space="preserve">       2.1.3. Háztartásoknak </t>
  </si>
  <si>
    <t xml:space="preserve">    2.2. Felújítási célú átadott pénzeszköz </t>
  </si>
  <si>
    <t xml:space="preserve">       2.2.1. Non-profit szerveknek átadás</t>
  </si>
  <si>
    <t xml:space="preserve">       2.2.2. Egyházaknak</t>
  </si>
  <si>
    <t xml:space="preserve">       2.2.3. Háztartásoknak </t>
  </si>
  <si>
    <t>Átadott pénzeszközök összesen</t>
  </si>
  <si>
    <r>
      <t xml:space="preserve">    </t>
    </r>
    <r>
      <rPr>
        <b/>
        <sz val="10"/>
        <rFont val="Times New Roman"/>
        <family val="1"/>
      </rPr>
      <t xml:space="preserve">   1.4. Vállalkozásoknak </t>
    </r>
  </si>
  <si>
    <r>
      <t xml:space="preserve">    </t>
    </r>
    <r>
      <rPr>
        <b/>
        <sz val="10"/>
        <rFont val="Times New Roman"/>
        <family val="1"/>
      </rPr>
      <t xml:space="preserve">   1.5.  EU költségvetésnek </t>
    </r>
  </si>
  <si>
    <r>
      <t xml:space="preserve">    </t>
    </r>
    <r>
      <rPr>
        <b/>
        <sz val="10"/>
        <rFont val="Times New Roman"/>
        <family val="1"/>
      </rPr>
      <t xml:space="preserve">   1.6.  Egyéb külföldinek </t>
    </r>
  </si>
  <si>
    <r>
      <t xml:space="preserve">    </t>
    </r>
    <r>
      <rPr>
        <b/>
        <sz val="10"/>
        <rFont val="Times New Roman"/>
        <family val="1"/>
      </rPr>
      <t xml:space="preserve">   2.1.4.  Vállalkozásoknak </t>
    </r>
  </si>
  <si>
    <r>
      <t xml:space="preserve">    </t>
    </r>
    <r>
      <rPr>
        <b/>
        <sz val="10"/>
        <rFont val="Times New Roman"/>
        <family val="1"/>
      </rPr>
      <t xml:space="preserve">   2.1.5.  EU költségvetésnek </t>
    </r>
  </si>
  <si>
    <r>
      <t xml:space="preserve">    </t>
    </r>
    <r>
      <rPr>
        <b/>
        <sz val="10"/>
        <rFont val="Times New Roman"/>
        <family val="1"/>
      </rPr>
      <t xml:space="preserve">   2.1.6.  Egyéb külföldinek </t>
    </r>
  </si>
  <si>
    <r>
      <t xml:space="preserve">    </t>
    </r>
    <r>
      <rPr>
        <b/>
        <sz val="10"/>
        <rFont val="Times New Roman"/>
        <family val="1"/>
      </rPr>
      <t xml:space="preserve">   2.2.4.  Vállalkozásoknak </t>
    </r>
  </si>
  <si>
    <r>
      <t xml:space="preserve">    </t>
    </r>
    <r>
      <rPr>
        <b/>
        <sz val="10"/>
        <rFont val="Times New Roman"/>
        <family val="1"/>
      </rPr>
      <t xml:space="preserve">   2.2.5.  EU költségvetésnek </t>
    </r>
  </si>
  <si>
    <r>
      <t xml:space="preserve">    </t>
    </r>
    <r>
      <rPr>
        <b/>
        <sz val="10"/>
        <rFont val="Times New Roman"/>
        <family val="1"/>
      </rPr>
      <t xml:space="preserve">   2.2.6.  Egyéb külföldinek </t>
    </r>
  </si>
  <si>
    <r>
      <t xml:space="preserve">    </t>
    </r>
    <r>
      <rPr>
        <b/>
        <sz val="10"/>
        <rFont val="Times New Roman"/>
        <family val="1"/>
      </rPr>
      <t xml:space="preserve">   2.2.7.  Egyéb vállalkozásoknak átadás</t>
    </r>
  </si>
  <si>
    <t>2015. évi kötelezettség</t>
  </si>
  <si>
    <t>Személyi juttatások</t>
  </si>
  <si>
    <t>Pénzforgalom nélküli kiadások</t>
  </si>
  <si>
    <t>Nemzetiségi Önkormányzat költségvetési bevételei összesen:</t>
  </si>
  <si>
    <t>Nemzetiségi Önkormányzat költségvetési kiadásai összesen:</t>
  </si>
  <si>
    <t xml:space="preserve">      1.1. Központi költségvetési szervnek</t>
  </si>
  <si>
    <t xml:space="preserve">       1.3. Háztartásoknak</t>
  </si>
  <si>
    <t xml:space="preserve">       1.7. Működési célú garancia- és kezességvállalásból származó kifizetés ÁH-n kívülre</t>
  </si>
  <si>
    <t xml:space="preserve">       1.2. Egyházaknak (felosztandó)</t>
  </si>
  <si>
    <t xml:space="preserve">     2.1.1. Központi költségvetési szervnek</t>
  </si>
  <si>
    <t xml:space="preserve">    1.8. Előző évi pénzmaradvány (alulfinanszírozás) átadása felügyelet alá tartozó intézmények</t>
  </si>
  <si>
    <t>2013. évi eredeti előirányzat</t>
  </si>
  <si>
    <t>PESTERZSÉBETI BOLGÁR ÖNKORMÁNYZAT saját bevételeinek részletezése az adósságot keletkeztető ügyletből származó tárgyévi fizetési kötelezettség megállapításához</t>
  </si>
  <si>
    <t>PESTERZSÉBETI BOLGÁR ÖNKORMÁNYZAT 2013. évi adósságot keletkeztető fejlesztési céljai</t>
  </si>
  <si>
    <t>PESTERZSÉBETI BOLGÁR ÖNKORMÁNYZAT adósságot keletkeztető ügyletekből és kezességvállalásokból fennálló kötelezettségei</t>
  </si>
  <si>
    <t>Módosítás száma</t>
  </si>
  <si>
    <t>Módosító</t>
  </si>
  <si>
    <t>Hatáskör</t>
  </si>
  <si>
    <t>Mell.</t>
  </si>
  <si>
    <t>Feladat</t>
  </si>
  <si>
    <t>Költségvetési sor neve</t>
  </si>
  <si>
    <t>Tartozik</t>
  </si>
  <si>
    <t>Követel</t>
  </si>
  <si>
    <t>Részletező</t>
  </si>
  <si>
    <t>ÁFA</t>
  </si>
  <si>
    <t>Megjegyzés</t>
  </si>
  <si>
    <t>I.</t>
  </si>
  <si>
    <t>ELŐIRÁNYZAT MÓDOSÍTÁS</t>
  </si>
  <si>
    <t>1.</t>
  </si>
  <si>
    <t>Kötelező</t>
  </si>
  <si>
    <t>I/2.</t>
  </si>
  <si>
    <t xml:space="preserve">II. </t>
  </si>
  <si>
    <t>ÁTCSOPORTOSÍTÁS</t>
  </si>
  <si>
    <t>Részletes megnevezése</t>
  </si>
  <si>
    <t>saját</t>
  </si>
  <si>
    <t>I/1</t>
  </si>
  <si>
    <t>Teljesítés alapján</t>
  </si>
  <si>
    <t>Műk. C. tám. Bev. Kp. Ktv. szervtől</t>
  </si>
  <si>
    <t>Dologi kiadások</t>
  </si>
  <si>
    <t>Egyéb üzemeltetés</t>
  </si>
  <si>
    <t>FORRÁSOK</t>
  </si>
  <si>
    <t>ÁLLOMÁNYI ÉRTÉK</t>
  </si>
  <si>
    <t>ELŐZŐ ÉV</t>
  </si>
  <si>
    <t>TÁRGYÉV</t>
  </si>
  <si>
    <t xml:space="preserve"> 1. Kezelésbe vett eszközök tartós tőkéje</t>
  </si>
  <si>
    <t xml:space="preserve"> 2. Sajá tulajdonban lévő eszközök tartós tőkéje</t>
  </si>
  <si>
    <t xml:space="preserve">I. Tartós tőke </t>
  </si>
  <si>
    <t xml:space="preserve"> 1. Kezelésbe vett eszközök tőkeváltozása </t>
  </si>
  <si>
    <t xml:space="preserve"> 2. Saját tulajdonban lévő eszközök tőkeváltozása </t>
  </si>
  <si>
    <t xml:space="preserve">II. Tőkeváltozások </t>
  </si>
  <si>
    <t xml:space="preserve"> 1. Kezelésbe vett eszközök értékelési tartaléka</t>
  </si>
  <si>
    <t xml:space="preserve"> 2. Saját tulajdonban lévő eszközök értékelési tartaléka</t>
  </si>
  <si>
    <t>III. Értékelési tartalék</t>
  </si>
  <si>
    <t>D.) SAJÁT TŐKE ÖSSZESEN</t>
  </si>
  <si>
    <t xml:space="preserve"> 1. Költségvetési tartalék elszámolása</t>
  </si>
  <si>
    <t xml:space="preserve">     - tárgyévi költségvetési tartalék elszámolása</t>
  </si>
  <si>
    <t xml:space="preserve">     - előző évek költségvetési tartalékának elszámolása</t>
  </si>
  <si>
    <t xml:space="preserve"> 2. Költségvetési pénzmaradvány</t>
  </si>
  <si>
    <t xml:space="preserve"> 3. Költségvetési kiadási megtakarítás</t>
  </si>
  <si>
    <t xml:space="preserve"> 4. Költségvetési bevételi lemaradás</t>
  </si>
  <si>
    <t xml:space="preserve"> 5. Előirányzat maradvány</t>
  </si>
  <si>
    <t>I.  Költségvetési tartalékok összesen</t>
  </si>
  <si>
    <t xml:space="preserve"> 1. Vállalkozási tartalék elszámolás</t>
  </si>
  <si>
    <t xml:space="preserve">     - tárgyévi vállalkozási tartalék elszámolása</t>
  </si>
  <si>
    <t xml:space="preserve">     - előző év vállalkozási tartalékának elszámolása</t>
  </si>
  <si>
    <t xml:space="preserve"> 2. Vállalkozási maradvány</t>
  </si>
  <si>
    <t xml:space="preserve"> 3. Vállalkozási kiadási megtakarítás</t>
  </si>
  <si>
    <t xml:space="preserve"> 4. Vállalkozási bevételi lemaradás</t>
  </si>
  <si>
    <t>II. Vállalkozási tartalék összesen</t>
  </si>
  <si>
    <t>E.) TARTALÉKOK ÖSSZESEN</t>
  </si>
  <si>
    <t xml:space="preserve"> 1. Hosszú lejáratra kapott kölcsönök</t>
  </si>
  <si>
    <t xml:space="preserve"> 2. Tartozások fejlesztési célú kötvénykibocsátásból</t>
  </si>
  <si>
    <t xml:space="preserve"> 3. Tartozások működési célú kötvénykibocsátásból</t>
  </si>
  <si>
    <t xml:space="preserve"> 4. Beruházási és fejlesztési hitelek</t>
  </si>
  <si>
    <t xml:space="preserve"> 5. Működési célú hosszú lejáratú hitelek</t>
  </si>
  <si>
    <t xml:space="preserve"> 6. Egyéb hosszú lejáratú kötelezettségek</t>
  </si>
  <si>
    <t xml:space="preserve">     Ebből: - hosszú lejáratú szállítói tartozások</t>
  </si>
  <si>
    <t>I.  Hosszú lejáratú kötelezettségek összesen</t>
  </si>
  <si>
    <t xml:space="preserve"> 1. Rövid lejáratú kölcsönök</t>
  </si>
  <si>
    <t xml:space="preserve">     Ebből: - hosszú lejáratra kapott kölcsönök köv.évet terh.törl.részl.</t>
  </si>
  <si>
    <t xml:space="preserve"> 2. Rövid lejáratú hitelek</t>
  </si>
  <si>
    <t xml:space="preserve">     Ebből: -likvid hitelek és a rövid lejáratú műk.célú kötvénykibocs.</t>
  </si>
  <si>
    <t xml:space="preserve">     - Felh.célú kötvénykibocs.származó tart.köv.évet terh.részl.</t>
  </si>
  <si>
    <t xml:space="preserve">     - Műk.célú kötvénykibocs.származó tart.köv.évet terh.részl.</t>
  </si>
  <si>
    <t xml:space="preserve">     - Beruházási, fejlesztési hitelek köv.évet terh.részl.</t>
  </si>
  <si>
    <t xml:space="preserve">     - Műk.célú hosszú lejáratú hitelek köv.évet terh.részl.</t>
  </si>
  <si>
    <t xml:space="preserve"> 3. Kötelezettségek áruszállításból és szolgáltatásból - szállító</t>
  </si>
  <si>
    <t xml:space="preserve">     - tárgyévi költségvetést terhelő szállító kötelezettségek</t>
  </si>
  <si>
    <t xml:space="preserve">     - tárgyévet követő évet terhelő szállítói kötelezettségek</t>
  </si>
  <si>
    <t xml:space="preserve"> 4. Egyéb rövid lejáratú kötelezettségek</t>
  </si>
  <si>
    <t xml:space="preserve">     - váltótartozások</t>
  </si>
  <si>
    <t xml:space="preserve">     - munkavállalókkal szembeni különféle kötelezettségek</t>
  </si>
  <si>
    <t xml:space="preserve">     - költségvetéssel szembeni kötelezettségek</t>
  </si>
  <si>
    <t xml:space="preserve">     - helyi adó túlfizetése miatti kötelezettségek</t>
  </si>
  <si>
    <t xml:space="preserve">     - támogatási program előlege miatti kötelezettség</t>
  </si>
  <si>
    <t xml:space="preserve">     - előfinanszírozás miatti kötelezettségek</t>
  </si>
  <si>
    <t xml:space="preserve">     - szabálytalan kifizetések miatti kötelezettségek</t>
  </si>
  <si>
    <t xml:space="preserve">     - nemzetközi támogatási programok miatti kötelezettségek</t>
  </si>
  <si>
    <t xml:space="preserve">     - garancia és kezességvállalásból származó kötelezettség</t>
  </si>
  <si>
    <t xml:space="preserve">     - egyéb hosszú lejáratú kötelezettségek következő évi törl.</t>
  </si>
  <si>
    <t xml:space="preserve">     - tárgyévi költségvetést terhelő rövid lejáratú kötelezettségek</t>
  </si>
  <si>
    <t xml:space="preserve">     - tárgyévet követő évet terhelő egyéb rövid lejáratú kötelezettségek</t>
  </si>
  <si>
    <t xml:space="preserve">     - egyéb különféle kötelezettségek</t>
  </si>
  <si>
    <t>II.  Rövid lejáratú kötelezettségek összesen</t>
  </si>
  <si>
    <t xml:space="preserve"> 1. Költségvetési passzív függő elszámolások</t>
  </si>
  <si>
    <t xml:space="preserve"> 2. Költségvetési passzív átfutó elszámolások</t>
  </si>
  <si>
    <t xml:space="preserve"> 3. Költségvetési passzív kiegyenlítő elszámolások</t>
  </si>
  <si>
    <t xml:space="preserve"> 4. Költségvetésen kívüli passzív pénzügyi elszámolások</t>
  </si>
  <si>
    <t xml:space="preserve">     - Költségvetésen kívüli  letéti elszámolások</t>
  </si>
  <si>
    <t xml:space="preserve">     - Nemzetközi támogatási programok deviza elszámolása</t>
  </si>
  <si>
    <t>III. Egyéb passzív pénzügyi elszámolások összesen</t>
  </si>
  <si>
    <t>F.)  KÖTELEZETTSÉGEK ÖSSZESEN</t>
  </si>
  <si>
    <t>FORRÁSOK ÖSSZESEN</t>
  </si>
  <si>
    <t>Előző évi</t>
  </si>
  <si>
    <t>Auditálási</t>
  </si>
  <si>
    <t>Tárgyévi</t>
  </si>
  <si>
    <t>költségvetési</t>
  </si>
  <si>
    <t>eltérések</t>
  </si>
  <si>
    <t>auditált egy-</t>
  </si>
  <si>
    <t>beszámoló</t>
  </si>
  <si>
    <t>( + - )</t>
  </si>
  <si>
    <t>szerűsített</t>
  </si>
  <si>
    <t>záró</t>
  </si>
  <si>
    <t>adatai</t>
  </si>
  <si>
    <t>záró adatai</t>
  </si>
  <si>
    <t>ESZKÖZÖK</t>
  </si>
  <si>
    <t>A) BEFFEKTETT ESZKÖZÖK</t>
  </si>
  <si>
    <t>I.       Immateriális javak</t>
  </si>
  <si>
    <t>II.     Tárgyi eszközök</t>
  </si>
  <si>
    <t>III.    Befektetett pénzügyi eszközök</t>
  </si>
  <si>
    <t xml:space="preserve">IV.    Üzem., kez.-re átadott, konc.,vagyonkez.adott </t>
  </si>
  <si>
    <t xml:space="preserve">         eszközözk ill. vagyonkezelésbe vett eszközök</t>
  </si>
  <si>
    <t>B) FORGÓESZKÖZÖK</t>
  </si>
  <si>
    <t>I.      Készletek</t>
  </si>
  <si>
    <t>II.     Követelések</t>
  </si>
  <si>
    <t>III.   Értékpapírok</t>
  </si>
  <si>
    <t>IV.   Pénzeszközök</t>
  </si>
  <si>
    <t>V.    Egyéb aktív pénzügyi elszámolások</t>
  </si>
  <si>
    <t>ESZKÖZÖK ÖSSZESEN</t>
  </si>
  <si>
    <t>D) SAJÁT TŐKE</t>
  </si>
  <si>
    <t>1. Tartós tőke</t>
  </si>
  <si>
    <t>2. Tőkeváltozások</t>
  </si>
  <si>
    <t>3. Értékelési tartalék</t>
  </si>
  <si>
    <t>E) TARTALÉKOK</t>
  </si>
  <si>
    <t>I.   Költségvetési tartalékok</t>
  </si>
  <si>
    <t>II.  Vállalkozási tartalékok</t>
  </si>
  <si>
    <t>F) KÖTELEZETTSÉGEK</t>
  </si>
  <si>
    <t>I.    Hosszú lejáratú kötelezettségek</t>
  </si>
  <si>
    <t>II.   Rövid lejáratú kötelezettségek</t>
  </si>
  <si>
    <t>III.  Egyéb passzív pénzügyi elszámolások</t>
  </si>
  <si>
    <t>Eredeti</t>
  </si>
  <si>
    <t>Módosított</t>
  </si>
  <si>
    <t>Teljesítés</t>
  </si>
  <si>
    <t>Előirányzat</t>
  </si>
  <si>
    <t>A</t>
  </si>
  <si>
    <t>B</t>
  </si>
  <si>
    <t>C</t>
  </si>
  <si>
    <t>D</t>
  </si>
  <si>
    <t>E</t>
  </si>
  <si>
    <t>2.</t>
  </si>
  <si>
    <t>S.sz.</t>
  </si>
  <si>
    <t>Immateriális    javak</t>
  </si>
  <si>
    <t>Ingatlanok és vagyoni értékű jogok</t>
  </si>
  <si>
    <t>Gépek, berend. felszerelések</t>
  </si>
  <si>
    <t>Átadott    eszközök</t>
  </si>
  <si>
    <t>Összesen</t>
  </si>
  <si>
    <t>Tárgyévi nyitó állomány (előző évi záró)</t>
  </si>
  <si>
    <t>Beszerzés, létesítés</t>
  </si>
  <si>
    <t>Beszerzés, felújítás előzetesen felszámított ÁFA-ja</t>
  </si>
  <si>
    <t>Tárgyévi pénzforgalmi növekedés össz. (02+03+04)</t>
  </si>
  <si>
    <t>Saját kivitelezésű beruházás (felúj.) aktivált értéke</t>
  </si>
  <si>
    <t>Előző év(ek) beruházásából aktivált érték</t>
  </si>
  <si>
    <t>Térítésmentes átvétel</t>
  </si>
  <si>
    <t>Alapítás, átszervezés miatti átvétel</t>
  </si>
  <si>
    <t>Egyéb növekedések</t>
  </si>
  <si>
    <t>Tárgyévi pénzforgalom nélküli növekedés össz. (06+…10)</t>
  </si>
  <si>
    <t>Összes növekedés (05+11)</t>
  </si>
  <si>
    <t>Értékesítés</t>
  </si>
  <si>
    <t>2-4-ből nem aktivált beruházás összege</t>
  </si>
  <si>
    <t>2-4-ből beruházási előleg összege</t>
  </si>
  <si>
    <t>Selejtezés, megsemmisülés</t>
  </si>
  <si>
    <t>Térítésmentes átadás</t>
  </si>
  <si>
    <t>Alapítás, átszervezés miatti átadás</t>
  </si>
  <si>
    <t>Egyéb csökkenés</t>
  </si>
  <si>
    <t>Összes csökkenés (13+...19)</t>
  </si>
  <si>
    <t>21.</t>
  </si>
  <si>
    <t>Bruttó érték összesen (01+12-20)</t>
  </si>
  <si>
    <t>Terv szerinti értékcsökkenés nyitó állománya</t>
  </si>
  <si>
    <t>Terv szerinti értékcsökkenés növekedés</t>
  </si>
  <si>
    <t>Terv szerinti értékcsökkenés csökkenés</t>
  </si>
  <si>
    <t>Terv szerinti értékcsökkenés záró állománya</t>
  </si>
  <si>
    <t>Terven felüli értékcsökkenés nyitó állománya</t>
  </si>
  <si>
    <t>Terven felüli értékcsökkenés növekedés</t>
  </si>
  <si>
    <t>Terven felüli értékcsökkenés csökkenés</t>
  </si>
  <si>
    <t>Terven felüli értékcsökkenés visszaírása</t>
  </si>
  <si>
    <t>Terven felüli értékcsökkenés záró állománya</t>
  </si>
  <si>
    <t>Értékcsökkenés összesen (19+20-21+22+23-24)</t>
  </si>
  <si>
    <t>Eszközök nettó értéke (18-26)</t>
  </si>
  <si>
    <t>Teljesen (0-ig) leírt eszközök bruttó értéke</t>
  </si>
  <si>
    <t>Munkaadókat terhelő járulékok</t>
  </si>
  <si>
    <t>3.</t>
  </si>
  <si>
    <t>Dologi és egyéb folyó kiadások</t>
  </si>
  <si>
    <t>Működési célú támogatásértékű kiadások, egyéb támogatások</t>
  </si>
  <si>
    <t>Államháztartáson kívülre végleges működési pénzeszközátadások</t>
  </si>
  <si>
    <t>6.</t>
  </si>
  <si>
    <t>7.</t>
  </si>
  <si>
    <t>8.</t>
  </si>
  <si>
    <t>Felhalmozási kiadások</t>
  </si>
  <si>
    <t>9.</t>
  </si>
  <si>
    <t>Felhalmozási célú támogatásértékű kiadások, egyéb támogatások</t>
  </si>
  <si>
    <t>10.</t>
  </si>
  <si>
    <t>Államháztartáson kívülre végleges felhalmozási pénzeszközátadások</t>
  </si>
  <si>
    <t>11.</t>
  </si>
  <si>
    <t>Hosszú lejáratú kölcsönök nyújtása</t>
  </si>
  <si>
    <t>12.</t>
  </si>
  <si>
    <t>Rövid lejáratú kölcsönök nyújtása</t>
  </si>
  <si>
    <t>13.</t>
  </si>
  <si>
    <t>Költségvetési pénzforgalmi kiadások összesen</t>
  </si>
  <si>
    <t>14.</t>
  </si>
  <si>
    <t>Hosszú lejáratú hitelek törlesztése</t>
  </si>
  <si>
    <t>15.</t>
  </si>
  <si>
    <t>Rövid lejáratú hitelek törlesztése</t>
  </si>
  <si>
    <t>16.</t>
  </si>
  <si>
    <t>15-ből likvid hitelek kiadása</t>
  </si>
  <si>
    <t>17.</t>
  </si>
  <si>
    <t>Tartós hitelviszonyt megtestesítő értékpapírok kiadásai</t>
  </si>
  <si>
    <t>18.</t>
  </si>
  <si>
    <t>Forgatási célú hitelviszonyt megtestesítő értékpapírok kiadásai</t>
  </si>
  <si>
    <t>19.</t>
  </si>
  <si>
    <t>Finanszírozási kiadások összesen</t>
  </si>
  <si>
    <t>20.</t>
  </si>
  <si>
    <t>Pénzforgalmi kiadások</t>
  </si>
  <si>
    <t>22.</t>
  </si>
  <si>
    <t>Kiegyenlítő, függő, átfutó kiadások</t>
  </si>
  <si>
    <t>23.</t>
  </si>
  <si>
    <t>Kiadások összesen</t>
  </si>
  <si>
    <t>24.</t>
  </si>
  <si>
    <t>Intézményi működési bevételek</t>
  </si>
  <si>
    <t>25.</t>
  </si>
  <si>
    <t>Önkormányzatok sajátos működési bevételei</t>
  </si>
  <si>
    <t>26.</t>
  </si>
</sst>
</file>

<file path=xl/styles.xml><?xml version="1.0" encoding="utf-8"?>
<styleSheet xmlns="http://schemas.openxmlformats.org/spreadsheetml/2006/main">
  <numFmts count="6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"/>
    <numFmt numFmtId="171" formatCode="0.00000000"/>
    <numFmt numFmtId="172" formatCode="0.000000000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\ _F_t_-;\-* #,##0.000\ _F_t_-;_-* &quot;-&quot;??\ _F_t_-;_-@_-"/>
    <numFmt numFmtId="176" formatCode="m\.\ d\."/>
    <numFmt numFmtId="177" formatCode="#,##0.0"/>
    <numFmt numFmtId="178" formatCode="&quot;Tartozik&quot;\ #,##0"/>
    <numFmt numFmtId="179" formatCode="General&quot;.&quot;"/>
    <numFmt numFmtId="180" formatCode="General&quot;. mell.&quot;"/>
    <numFmt numFmtId="181" formatCode="&quot;Előző+mód.-aktuális mód. eltérés van? &quot;General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0.00&quot;%&quot;"/>
    <numFmt numFmtId="186" formatCode="0.0&quot;%&quot;"/>
    <numFmt numFmtId="187" formatCode="#,##0.000"/>
    <numFmt numFmtId="188" formatCode="#,##0.0000"/>
    <numFmt numFmtId="189" formatCode="@&quot;.&quot;"/>
    <numFmt numFmtId="190" formatCode="_-* #,##0.0000\ _F_t_-;\-* #,##0.0000\ _F_t_-;_-* &quot;-&quot;??\ _F_t_-;_-@_-"/>
    <numFmt numFmtId="191" formatCode="[$-40E]yyyy\.\ mmmm\ d\."/>
    <numFmt numFmtId="192" formatCode="#,##0.00_ ;\-#,##0.00\ "/>
    <numFmt numFmtId="193" formatCode="#,##0.000_ ;\-#,##0.000\ "/>
    <numFmt numFmtId="194" formatCode="#,##0.0_ ;\-#,##0.0\ "/>
    <numFmt numFmtId="195" formatCode="#,##0_ ;\-#,##0\ "/>
    <numFmt numFmtId="196" formatCode="General_)"/>
    <numFmt numFmtId="197" formatCode="#,##0_ ;[Red]\-#,##0\ "/>
    <numFmt numFmtId="198" formatCode="#,##0;[Red]\-#,##0;;\ "/>
    <numFmt numFmtId="199" formatCode="#,##0,;[Red]\-#,##0;;\ "/>
    <numFmt numFmtId="200" formatCode="_-* #,##0.0\ _F_t_-;\-* #,##0.0\ _F_t_-;_-* &quot;-&quot;?\ _F_t_-;_-@_-"/>
    <numFmt numFmtId="201" formatCode="#,##0\ &quot;Ft&quot;"/>
    <numFmt numFmtId="202" formatCode="#,##0.0_ ;[Red]\-#,##0.0\ "/>
    <numFmt numFmtId="203" formatCode="yyyy/\ mmm/\ d\."/>
    <numFmt numFmtId="204" formatCode="#,##0;[Red]#,##0"/>
    <numFmt numFmtId="205" formatCode="#,##0&quot;Ft&quot;;\-#,##0&quot;Ft&quot;"/>
    <numFmt numFmtId="206" formatCode="#,##0&quot;Ft&quot;;[Red]\-#,##0&quot;Ft&quot;"/>
    <numFmt numFmtId="207" formatCode="#,##0.00&quot;Ft&quot;;\-#,##0.00&quot;Ft&quot;"/>
    <numFmt numFmtId="208" formatCode="#,##0.00&quot;Ft&quot;;[Red]\-#,##0.00&quot;Ft&quot;"/>
    <numFmt numFmtId="209" formatCode="_-* #,##0&quot;Ft&quot;_-;\-* #,##0&quot;Ft&quot;_-;_-* &quot;-&quot;&quot;Ft&quot;_-;_-@_-"/>
    <numFmt numFmtId="210" formatCode="_-* #,##0_F_t_-;\-* #,##0_F_t_-;_-* &quot;-&quot;_F_t_-;_-@_-"/>
    <numFmt numFmtId="211" formatCode="_-* #,##0.00&quot;Ft&quot;_-;\-* #,##0.00&quot;Ft&quot;_-;_-* &quot;-&quot;??&quot;Ft&quot;_-;_-@_-"/>
    <numFmt numFmtId="212" formatCode="_-* #,##0.00_F_t_-;\-* #,##0.00_F_t_-;_-* &quot;-&quot;??_F_t_-;_-@_-"/>
    <numFmt numFmtId="213" formatCode="#,##0&quot; Ft&quot;;\-#,##0&quot; Ft&quot;"/>
    <numFmt numFmtId="214" formatCode="#,##0&quot; Ft&quot;;[Red]\-#,##0&quot; Ft&quot;"/>
    <numFmt numFmtId="215" formatCode="#,##0.00&quot; Ft&quot;;\-#,##0.00&quot; Ft&quot;"/>
    <numFmt numFmtId="216" formatCode="#,##0.00&quot; Ft&quot;;[Red]\-#,##0.00&quot; Ft&quot;"/>
    <numFmt numFmtId="217" formatCode="0__"/>
    <numFmt numFmtId="218" formatCode="mmm/yyyy"/>
    <numFmt numFmtId="219" formatCode="yyyy/mm/dd;@"/>
    <numFmt numFmtId="220" formatCode="0.0000%"/>
    <numFmt numFmtId="221" formatCode="0.000%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 CE"/>
      <family val="1"/>
    </font>
    <font>
      <i/>
      <sz val="10"/>
      <name val="Times New Roman CE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10"/>
      <name val="MS Sans Serif"/>
      <family val="0"/>
    </font>
    <font>
      <b/>
      <sz val="10"/>
      <color indexed="3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4" borderId="7" applyNumberFormat="0" applyFont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9" fillId="6" borderId="0" applyNumberFormat="0" applyBorder="0" applyAlignment="0" applyProtection="0"/>
    <xf numFmtId="0" fontId="30" fillId="16" borderId="8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6" borderId="1" applyNumberFormat="0" applyAlignment="0" applyProtection="0"/>
    <xf numFmtId="9" fontId="0" fillId="0" borderId="0" applyFont="0" applyFill="0" applyBorder="0" applyAlignment="0" applyProtection="0"/>
  </cellStyleXfs>
  <cellXfs count="1221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174" fontId="7" fillId="0" borderId="10" xfId="4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3" fontId="7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3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3" fontId="7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0" xfId="0" applyNumberFormat="1" applyFont="1" applyBorder="1" applyAlignment="1">
      <alignment wrapText="1"/>
    </xf>
    <xf numFmtId="3" fontId="8" fillId="0" borderId="21" xfId="0" applyNumberFormat="1" applyFont="1" applyBorder="1" applyAlignment="1">
      <alignment wrapText="1"/>
    </xf>
    <xf numFmtId="3" fontId="7" fillId="0" borderId="2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7" fillId="0" borderId="23" xfId="59" applyFont="1" applyBorder="1">
      <alignment/>
      <protection/>
    </xf>
    <xf numFmtId="3" fontId="7" fillId="0" borderId="10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/>
    </xf>
    <xf numFmtId="3" fontId="8" fillId="0" borderId="24" xfId="0" applyNumberFormat="1" applyFont="1" applyBorder="1" applyAlignment="1">
      <alignment horizontal="left" wrapText="1"/>
    </xf>
    <xf numFmtId="0" fontId="8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6" xfId="59" applyFont="1" applyBorder="1" applyAlignment="1">
      <alignment vertical="center" wrapText="1"/>
      <protection/>
    </xf>
    <xf numFmtId="0" fontId="8" fillId="0" borderId="25" xfId="59" applyFont="1" applyBorder="1" applyAlignment="1">
      <alignment vertical="center" wrapText="1"/>
      <protection/>
    </xf>
    <xf numFmtId="0" fontId="11" fillId="0" borderId="16" xfId="59" applyFont="1" applyBorder="1" applyAlignment="1">
      <alignment vertical="center" wrapText="1"/>
      <protection/>
    </xf>
    <xf numFmtId="0" fontId="8" fillId="0" borderId="20" xfId="59" applyFont="1" applyBorder="1" applyAlignment="1">
      <alignment vertical="center" wrapText="1"/>
      <protection/>
    </xf>
    <xf numFmtId="0" fontId="8" fillId="0" borderId="0" xfId="0" applyFont="1" applyAlignment="1">
      <alignment/>
    </xf>
    <xf numFmtId="0" fontId="1" fillId="0" borderId="12" xfId="0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24" xfId="0" applyFont="1" applyBorder="1" applyAlignment="1">
      <alignment/>
    </xf>
    <xf numFmtId="3" fontId="8" fillId="0" borderId="4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3" xfId="0" applyFont="1" applyBorder="1" applyAlignment="1">
      <alignment/>
    </xf>
    <xf numFmtId="3" fontId="11" fillId="0" borderId="43" xfId="0" applyNumberFormat="1" applyFont="1" applyBorder="1" applyAlignment="1">
      <alignment/>
    </xf>
    <xf numFmtId="0" fontId="8" fillId="0" borderId="38" xfId="0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34" xfId="0" applyFill="1" applyBorder="1" applyAlignment="1">
      <alignment/>
    </xf>
    <xf numFmtId="0" fontId="1" fillId="0" borderId="32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61" xfId="0" applyFont="1" applyBorder="1" applyAlignment="1">
      <alignment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57" xfId="0" applyFont="1" applyBorder="1" applyAlignment="1">
      <alignment/>
    </xf>
    <xf numFmtId="0" fontId="19" fillId="0" borderId="58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62" xfId="0" applyFont="1" applyBorder="1" applyAlignment="1">
      <alignment/>
    </xf>
    <xf numFmtId="0" fontId="19" fillId="0" borderId="63" xfId="0" applyFont="1" applyBorder="1" applyAlignment="1">
      <alignment/>
    </xf>
    <xf numFmtId="0" fontId="8" fillId="0" borderId="25" xfId="0" applyFont="1" applyBorder="1" applyAlignment="1">
      <alignment vertical="center" wrapText="1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7" fillId="0" borderId="15" xfId="40" applyNumberFormat="1" applyFont="1" applyBorder="1" applyAlignment="1">
      <alignment horizontal="center" vertical="center" wrapText="1"/>
    </xf>
    <xf numFmtId="174" fontId="7" fillId="0" borderId="32" xfId="4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5" fillId="0" borderId="3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7" fillId="0" borderId="64" xfId="0" applyNumberFormat="1" applyFont="1" applyBorder="1" applyAlignment="1">
      <alignment/>
    </xf>
    <xf numFmtId="3" fontId="7" fillId="0" borderId="62" xfId="0" applyNumberFormat="1" applyFont="1" applyBorder="1" applyAlignment="1">
      <alignment/>
    </xf>
    <xf numFmtId="3" fontId="7" fillId="0" borderId="65" xfId="0" applyNumberFormat="1" applyFont="1" applyBorder="1" applyAlignment="1">
      <alignment/>
    </xf>
    <xf numFmtId="0" fontId="10" fillId="0" borderId="0" xfId="0" applyFont="1" applyAlignment="1">
      <alignment/>
    </xf>
    <xf numFmtId="3" fontId="7" fillId="0" borderId="16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9" fillId="0" borderId="53" xfId="0" applyNumberFormat="1" applyFont="1" applyBorder="1" applyAlignment="1">
      <alignment/>
    </xf>
    <xf numFmtId="3" fontId="9" fillId="0" borderId="54" xfId="0" applyNumberFormat="1" applyFont="1" applyBorder="1" applyAlignment="1">
      <alignment/>
    </xf>
    <xf numFmtId="3" fontId="9" fillId="0" borderId="55" xfId="0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16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0" xfId="0" applyFont="1" applyAlignment="1">
      <alignment/>
    </xf>
    <xf numFmtId="0" fontId="11" fillId="0" borderId="16" xfId="59" applyFont="1" applyBorder="1" applyAlignment="1">
      <alignment vertical="center" wrapText="1"/>
      <protection/>
    </xf>
    <xf numFmtId="0" fontId="10" fillId="0" borderId="66" xfId="0" applyFont="1" applyBorder="1" applyAlignment="1">
      <alignment wrapText="1"/>
    </xf>
    <xf numFmtId="0" fontId="10" fillId="0" borderId="64" xfId="0" applyFont="1" applyBorder="1" applyAlignment="1">
      <alignment/>
    </xf>
    <xf numFmtId="0" fontId="10" fillId="0" borderId="62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/>
    </xf>
    <xf numFmtId="3" fontId="7" fillId="0" borderId="53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0" fontId="9" fillId="0" borderId="53" xfId="0" applyFont="1" applyBorder="1" applyAlignment="1">
      <alignment/>
    </xf>
    <xf numFmtId="0" fontId="10" fillId="0" borderId="25" xfId="0" applyFont="1" applyBorder="1" applyAlignment="1">
      <alignment wrapText="1"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3" fontId="7" fillId="0" borderId="12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174" fontId="7" fillId="0" borderId="33" xfId="4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vertical="center"/>
    </xf>
    <xf numFmtId="3" fontId="12" fillId="0" borderId="67" xfId="0" applyNumberFormat="1" applyFont="1" applyBorder="1" applyAlignment="1">
      <alignment vertical="center"/>
    </xf>
    <xf numFmtId="3" fontId="12" fillId="0" borderId="68" xfId="0" applyNumberFormat="1" applyFont="1" applyBorder="1" applyAlignment="1">
      <alignment vertical="center" wrapText="1"/>
    </xf>
    <xf numFmtId="3" fontId="7" fillId="0" borderId="64" xfId="0" applyNumberFormat="1" applyFont="1" applyBorder="1" applyAlignment="1">
      <alignment/>
    </xf>
    <xf numFmtId="3" fontId="7" fillId="0" borderId="53" xfId="0" applyNumberFormat="1" applyFont="1" applyBorder="1" applyAlignment="1">
      <alignment wrapText="1"/>
    </xf>
    <xf numFmtId="3" fontId="7" fillId="0" borderId="54" xfId="0" applyNumberFormat="1" applyFont="1" applyBorder="1" applyAlignment="1">
      <alignment wrapText="1"/>
    </xf>
    <xf numFmtId="0" fontId="7" fillId="0" borderId="65" xfId="0" applyFont="1" applyBorder="1" applyAlignment="1">
      <alignment vertical="center" wrapText="1"/>
    </xf>
    <xf numFmtId="3" fontId="7" fillId="0" borderId="69" xfId="0" applyNumberFormat="1" applyFont="1" applyBorder="1" applyAlignment="1">
      <alignment vertical="center" wrapText="1"/>
    </xf>
    <xf numFmtId="0" fontId="7" fillId="0" borderId="16" xfId="0" applyFont="1" applyBorder="1" applyAlignment="1">
      <alignment wrapText="1"/>
    </xf>
    <xf numFmtId="0" fontId="7" fillId="0" borderId="54" xfId="0" applyFont="1" applyBorder="1" applyAlignment="1">
      <alignment vertical="center" wrapText="1"/>
    </xf>
    <xf numFmtId="3" fontId="7" fillId="0" borderId="55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/>
    </xf>
    <xf numFmtId="0" fontId="12" fillId="0" borderId="54" xfId="0" applyFont="1" applyBorder="1" applyAlignment="1">
      <alignment vertical="center" wrapText="1"/>
    </xf>
    <xf numFmtId="3" fontId="11" fillId="0" borderId="16" xfId="0" applyNumberFormat="1" applyFont="1" applyBorder="1" applyAlignment="1">
      <alignment/>
    </xf>
    <xf numFmtId="0" fontId="12" fillId="0" borderId="54" xfId="0" applyFont="1" applyBorder="1" applyAlignment="1">
      <alignment vertical="center" wrapText="1"/>
    </xf>
    <xf numFmtId="3" fontId="11" fillId="0" borderId="55" xfId="0" applyNumberFormat="1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 wrapText="1"/>
    </xf>
    <xf numFmtId="197" fontId="16" fillId="0" borderId="16" xfId="62" applyNumberFormat="1" applyFont="1" applyFill="1" applyBorder="1" applyAlignment="1">
      <alignment horizontal="left" vertical="center" wrapText="1"/>
      <protection/>
    </xf>
    <xf numFmtId="3" fontId="11" fillId="0" borderId="70" xfId="0" applyNumberFormat="1" applyFont="1" applyBorder="1" applyAlignment="1">
      <alignment wrapText="1"/>
    </xf>
    <xf numFmtId="3" fontId="11" fillId="0" borderId="63" xfId="0" applyNumberFormat="1" applyFont="1" applyBorder="1" applyAlignment="1">
      <alignment wrapText="1"/>
    </xf>
    <xf numFmtId="3" fontId="11" fillId="0" borderId="71" xfId="0" applyNumberFormat="1" applyFont="1" applyBorder="1" applyAlignment="1">
      <alignment wrapText="1"/>
    </xf>
    <xf numFmtId="0" fontId="11" fillId="0" borderId="66" xfId="0" applyFont="1" applyBorder="1" applyAlignment="1">
      <alignment wrapText="1"/>
    </xf>
    <xf numFmtId="3" fontId="11" fillId="0" borderId="63" xfId="0" applyNumberFormat="1" applyFont="1" applyBorder="1" applyAlignment="1">
      <alignment vertical="center" wrapText="1"/>
    </xf>
    <xf numFmtId="0" fontId="11" fillId="0" borderId="71" xfId="0" applyFont="1" applyBorder="1" applyAlignment="1">
      <alignment vertical="center" wrapText="1"/>
    </xf>
    <xf numFmtId="3" fontId="11" fillId="0" borderId="72" xfId="0" applyNumberFormat="1" applyFont="1" applyBorder="1" applyAlignment="1">
      <alignment vertical="center" wrapText="1"/>
    </xf>
    <xf numFmtId="3" fontId="12" fillId="0" borderId="12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3" fontId="12" fillId="0" borderId="33" xfId="0" applyNumberFormat="1" applyFont="1" applyBorder="1" applyAlignment="1">
      <alignment vertical="center" wrapText="1"/>
    </xf>
    <xf numFmtId="3" fontId="7" fillId="0" borderId="73" xfId="0" applyNumberFormat="1" applyFont="1" applyBorder="1" applyAlignment="1">
      <alignment vertical="center" wrapText="1"/>
    </xf>
    <xf numFmtId="3" fontId="11" fillId="0" borderId="16" xfId="0" applyNumberFormat="1" applyFont="1" applyBorder="1" applyAlignment="1">
      <alignment/>
    </xf>
    <xf numFmtId="3" fontId="11" fillId="0" borderId="16" xfId="0" applyNumberFormat="1" applyFont="1" applyBorder="1" applyAlignment="1">
      <alignment wrapText="1"/>
    </xf>
    <xf numFmtId="3" fontId="11" fillId="0" borderId="54" xfId="0" applyNumberFormat="1" applyFont="1" applyBorder="1" applyAlignment="1">
      <alignment wrapText="1"/>
    </xf>
    <xf numFmtId="3" fontId="11" fillId="0" borderId="54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1" fillId="0" borderId="55" xfId="0" applyNumberFormat="1" applyFont="1" applyBorder="1" applyAlignment="1">
      <alignment/>
    </xf>
    <xf numFmtId="3" fontId="8" fillId="0" borderId="55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4" fillId="0" borderId="16" xfId="0" applyFont="1" applyBorder="1" applyAlignment="1">
      <alignment/>
    </xf>
    <xf numFmtId="3" fontId="8" fillId="0" borderId="3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25" xfId="0" applyFont="1" applyBorder="1" applyAlignment="1">
      <alignment/>
    </xf>
    <xf numFmtId="3" fontId="14" fillId="0" borderId="31" xfId="0" applyNumberFormat="1" applyFont="1" applyBorder="1" applyAlignment="1">
      <alignment/>
    </xf>
    <xf numFmtId="3" fontId="13" fillId="0" borderId="10" xfId="40" applyNumberFormat="1" applyFont="1" applyBorder="1" applyAlignment="1">
      <alignment horizontal="right"/>
    </xf>
    <xf numFmtId="3" fontId="14" fillId="0" borderId="35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14" fillId="0" borderId="16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35" xfId="0" applyFont="1" applyBorder="1" applyAlignment="1">
      <alignment/>
    </xf>
    <xf numFmtId="3" fontId="13" fillId="0" borderId="3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74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174" fontId="7" fillId="0" borderId="75" xfId="40" applyNumberFormat="1" applyFont="1" applyBorder="1" applyAlignment="1">
      <alignment horizontal="center" vertical="center" wrapText="1"/>
    </xf>
    <xf numFmtId="177" fontId="8" fillId="0" borderId="47" xfId="0" applyNumberFormat="1" applyFont="1" applyBorder="1" applyAlignment="1">
      <alignment/>
    </xf>
    <xf numFmtId="177" fontId="8" fillId="0" borderId="48" xfId="0" applyNumberFormat="1" applyFont="1" applyBorder="1" applyAlignment="1">
      <alignment/>
    </xf>
    <xf numFmtId="177" fontId="8" fillId="0" borderId="76" xfId="0" applyNumberFormat="1" applyFont="1" applyBorder="1" applyAlignment="1">
      <alignment/>
    </xf>
    <xf numFmtId="177" fontId="8" fillId="0" borderId="77" xfId="0" applyNumberFormat="1" applyFont="1" applyBorder="1" applyAlignment="1">
      <alignment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77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3" fontId="11" fillId="0" borderId="62" xfId="0" applyNumberFormat="1" applyFont="1" applyBorder="1" applyAlignment="1">
      <alignment/>
    </xf>
    <xf numFmtId="3" fontId="11" fillId="0" borderId="65" xfId="0" applyNumberFormat="1" applyFont="1" applyBorder="1" applyAlignment="1">
      <alignment/>
    </xf>
    <xf numFmtId="3" fontId="11" fillId="0" borderId="69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1" fillId="0" borderId="55" xfId="0" applyNumberFormat="1" applyFont="1" applyBorder="1" applyAlignment="1">
      <alignment/>
    </xf>
    <xf numFmtId="3" fontId="11" fillId="0" borderId="63" xfId="0" applyNumberFormat="1" applyFont="1" applyBorder="1" applyAlignment="1">
      <alignment horizontal="right" vertical="center" wrapText="1"/>
    </xf>
    <xf numFmtId="3" fontId="11" fillId="0" borderId="71" xfId="0" applyNumberFormat="1" applyFont="1" applyBorder="1" applyAlignment="1">
      <alignment horizontal="right" vertical="center" wrapText="1"/>
    </xf>
    <xf numFmtId="3" fontId="11" fillId="0" borderId="72" xfId="0" applyNumberFormat="1" applyFont="1" applyBorder="1" applyAlignment="1">
      <alignment horizontal="right" vertical="center" wrapText="1"/>
    </xf>
    <xf numFmtId="3" fontId="7" fillId="0" borderId="76" xfId="0" applyNumberFormat="1" applyFont="1" applyBorder="1" applyAlignment="1">
      <alignment/>
    </xf>
    <xf numFmtId="3" fontId="7" fillId="0" borderId="77" xfId="0" applyNumberFormat="1" applyFont="1" applyBorder="1" applyAlignment="1">
      <alignment/>
    </xf>
    <xf numFmtId="3" fontId="7" fillId="0" borderId="78" xfId="0" applyNumberFormat="1" applyFont="1" applyBorder="1" applyAlignment="1">
      <alignment/>
    </xf>
    <xf numFmtId="3" fontId="11" fillId="0" borderId="62" xfId="0" applyNumberFormat="1" applyFont="1" applyBorder="1" applyAlignment="1">
      <alignment/>
    </xf>
    <xf numFmtId="3" fontId="11" fillId="0" borderId="65" xfId="0" applyNumberFormat="1" applyFont="1" applyBorder="1" applyAlignment="1">
      <alignment/>
    </xf>
    <xf numFmtId="3" fontId="11" fillId="0" borderId="69" xfId="0" applyNumberFormat="1" applyFont="1" applyBorder="1" applyAlignment="1">
      <alignment/>
    </xf>
    <xf numFmtId="177" fontId="8" fillId="0" borderId="53" xfId="0" applyNumberFormat="1" applyFont="1" applyBorder="1" applyAlignment="1">
      <alignment/>
    </xf>
    <xf numFmtId="177" fontId="8" fillId="0" borderId="54" xfId="0" applyNumberFormat="1" applyFont="1" applyBorder="1" applyAlignment="1">
      <alignment/>
    </xf>
    <xf numFmtId="3" fontId="11" fillId="0" borderId="63" xfId="0" applyNumberFormat="1" applyFont="1" applyBorder="1" applyAlignment="1">
      <alignment/>
    </xf>
    <xf numFmtId="3" fontId="11" fillId="0" borderId="71" xfId="0" applyNumberFormat="1" applyFont="1" applyBorder="1" applyAlignment="1">
      <alignment/>
    </xf>
    <xf numFmtId="3" fontId="11" fillId="0" borderId="72" xfId="0" applyNumberFormat="1" applyFont="1" applyBorder="1" applyAlignment="1">
      <alignment/>
    </xf>
    <xf numFmtId="177" fontId="8" fillId="0" borderId="79" xfId="0" applyNumberFormat="1" applyFont="1" applyBorder="1" applyAlignment="1">
      <alignment/>
    </xf>
    <xf numFmtId="177" fontId="8" fillId="0" borderId="8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49" xfId="0" applyNumberFormat="1" applyFont="1" applyBorder="1" applyAlignment="1">
      <alignment horizontal="right" vertical="center" wrapText="1"/>
    </xf>
    <xf numFmtId="3" fontId="11" fillId="0" borderId="62" xfId="0" applyNumberFormat="1" applyFont="1" applyBorder="1" applyAlignment="1">
      <alignment horizontal="right" vertical="center" wrapText="1"/>
    </xf>
    <xf numFmtId="3" fontId="11" fillId="0" borderId="65" xfId="0" applyNumberFormat="1" applyFont="1" applyBorder="1" applyAlignment="1">
      <alignment horizontal="right" vertical="center" wrapText="1"/>
    </xf>
    <xf numFmtId="3" fontId="11" fillId="0" borderId="69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horizontal="right" vertical="center" wrapText="1"/>
    </xf>
    <xf numFmtId="3" fontId="11" fillId="0" borderId="54" xfId="0" applyNumberFormat="1" applyFont="1" applyBorder="1" applyAlignment="1">
      <alignment horizontal="right" vertical="center" wrapText="1"/>
    </xf>
    <xf numFmtId="3" fontId="11" fillId="0" borderId="55" xfId="0" applyNumberFormat="1" applyFont="1" applyBorder="1" applyAlignment="1">
      <alignment horizontal="right" vertical="center" wrapText="1"/>
    </xf>
    <xf numFmtId="3" fontId="7" fillId="0" borderId="79" xfId="0" applyNumberFormat="1" applyFont="1" applyBorder="1" applyAlignment="1">
      <alignment/>
    </xf>
    <xf numFmtId="3" fontId="7" fillId="0" borderId="80" xfId="0" applyNumberFormat="1" applyFont="1" applyBorder="1" applyAlignment="1">
      <alignment/>
    </xf>
    <xf numFmtId="3" fontId="7" fillId="0" borderId="81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15" xfId="40" applyNumberFormat="1" applyFont="1" applyBorder="1" applyAlignment="1">
      <alignment horizontal="right"/>
    </xf>
    <xf numFmtId="3" fontId="7" fillId="0" borderId="32" xfId="40" applyNumberFormat="1" applyFont="1" applyBorder="1" applyAlignment="1">
      <alignment horizontal="right"/>
    </xf>
    <xf numFmtId="3" fontId="7" fillId="0" borderId="33" xfId="40" applyNumberFormat="1" applyFont="1" applyBorder="1" applyAlignment="1">
      <alignment horizontal="right"/>
    </xf>
    <xf numFmtId="3" fontId="8" fillId="0" borderId="82" xfId="0" applyNumberFormat="1" applyFont="1" applyFill="1" applyBorder="1" applyAlignment="1">
      <alignment/>
    </xf>
    <xf numFmtId="3" fontId="8" fillId="0" borderId="83" xfId="0" applyNumberFormat="1" applyFont="1" applyFill="1" applyBorder="1" applyAlignment="1">
      <alignment/>
    </xf>
    <xf numFmtId="3" fontId="8" fillId="0" borderId="84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/>
    </xf>
    <xf numFmtId="177" fontId="8" fillId="0" borderId="32" xfId="0" applyNumberFormat="1" applyFont="1" applyBorder="1" applyAlignment="1">
      <alignment/>
    </xf>
    <xf numFmtId="177" fontId="8" fillId="0" borderId="33" xfId="0" applyNumberFormat="1" applyFont="1" applyBorder="1" applyAlignment="1">
      <alignment/>
    </xf>
    <xf numFmtId="177" fontId="11" fillId="0" borderId="53" xfId="0" applyNumberFormat="1" applyFont="1" applyBorder="1" applyAlignment="1">
      <alignment horizontal="right"/>
    </xf>
    <xf numFmtId="177" fontId="11" fillId="0" borderId="54" xfId="0" applyNumberFormat="1" applyFont="1" applyBorder="1" applyAlignment="1">
      <alignment horizontal="right"/>
    </xf>
    <xf numFmtId="3" fontId="7" fillId="0" borderId="76" xfId="0" applyNumberFormat="1" applyFont="1" applyBorder="1" applyAlignment="1">
      <alignment horizontal="right"/>
    </xf>
    <xf numFmtId="3" fontId="7" fillId="0" borderId="77" xfId="0" applyNumberFormat="1" applyFont="1" applyBorder="1" applyAlignment="1">
      <alignment horizontal="right"/>
    </xf>
    <xf numFmtId="3" fontId="7" fillId="0" borderId="78" xfId="0" applyNumberFormat="1" applyFont="1" applyBorder="1" applyAlignment="1">
      <alignment horizontal="right"/>
    </xf>
    <xf numFmtId="3" fontId="11" fillId="0" borderId="63" xfId="0" applyNumberFormat="1" applyFont="1" applyBorder="1" applyAlignment="1">
      <alignment horizontal="right"/>
    </xf>
    <xf numFmtId="3" fontId="11" fillId="0" borderId="71" xfId="0" applyNumberFormat="1" applyFont="1" applyBorder="1" applyAlignment="1">
      <alignment horizontal="right"/>
    </xf>
    <xf numFmtId="3" fontId="11" fillId="0" borderId="72" xfId="0" applyNumberFormat="1" applyFont="1" applyBorder="1" applyAlignment="1">
      <alignment horizontal="right"/>
    </xf>
    <xf numFmtId="177" fontId="7" fillId="0" borderId="76" xfId="0" applyNumberFormat="1" applyFont="1" applyBorder="1" applyAlignment="1">
      <alignment horizontal="right"/>
    </xf>
    <xf numFmtId="177" fontId="7" fillId="0" borderId="77" xfId="0" applyNumberFormat="1" applyFont="1" applyBorder="1" applyAlignment="1">
      <alignment horizontal="right"/>
    </xf>
    <xf numFmtId="3" fontId="7" fillId="0" borderId="85" xfId="0" applyNumberFormat="1" applyFont="1" applyBorder="1" applyAlignment="1">
      <alignment horizontal="right"/>
    </xf>
    <xf numFmtId="3" fontId="7" fillId="0" borderId="86" xfId="0" applyNumberFormat="1" applyFont="1" applyBorder="1" applyAlignment="1">
      <alignment horizontal="right"/>
    </xf>
    <xf numFmtId="3" fontId="7" fillId="0" borderId="87" xfId="0" applyNumberFormat="1" applyFont="1" applyBorder="1" applyAlignment="1">
      <alignment horizontal="right"/>
    </xf>
    <xf numFmtId="3" fontId="8" fillId="0" borderId="88" xfId="0" applyNumberFormat="1" applyFont="1" applyBorder="1" applyAlignment="1">
      <alignment horizontal="right"/>
    </xf>
    <xf numFmtId="3" fontId="8" fillId="0" borderId="83" xfId="0" applyNumberFormat="1" applyFont="1" applyBorder="1" applyAlignment="1">
      <alignment horizontal="right"/>
    </xf>
    <xf numFmtId="3" fontId="8" fillId="0" borderId="84" xfId="0" applyNumberFormat="1" applyFont="1" applyBorder="1" applyAlignment="1">
      <alignment horizontal="right"/>
    </xf>
    <xf numFmtId="174" fontId="7" fillId="0" borderId="89" xfId="40" applyNumberFormat="1" applyFont="1" applyBorder="1" applyAlignment="1">
      <alignment horizontal="center" vertical="center" wrapText="1"/>
    </xf>
    <xf numFmtId="174" fontId="7" fillId="0" borderId="90" xfId="40" applyNumberFormat="1" applyFont="1" applyBorder="1" applyAlignment="1">
      <alignment horizontal="center" vertical="center" wrapText="1"/>
    </xf>
    <xf numFmtId="174" fontId="7" fillId="0" borderId="15" xfId="40" applyNumberFormat="1" applyFont="1" applyBorder="1" applyAlignment="1">
      <alignment horizontal="right" vertical="center" wrapText="1"/>
    </xf>
    <xf numFmtId="174" fontId="7" fillId="0" borderId="32" xfId="40" applyNumberFormat="1" applyFont="1" applyBorder="1" applyAlignment="1">
      <alignment horizontal="right" vertical="center" wrapText="1"/>
    </xf>
    <xf numFmtId="174" fontId="7" fillId="0" borderId="33" xfId="40" applyNumberFormat="1" applyFont="1" applyBorder="1" applyAlignment="1">
      <alignment horizontal="right" vertical="center" wrapText="1"/>
    </xf>
    <xf numFmtId="0" fontId="12" fillId="0" borderId="13" xfId="59" applyFont="1" applyBorder="1" applyAlignment="1">
      <alignment vertical="center" wrapText="1"/>
      <protection/>
    </xf>
    <xf numFmtId="174" fontId="12" fillId="0" borderId="82" xfId="40" applyNumberFormat="1" applyFont="1" applyBorder="1" applyAlignment="1">
      <alignment horizontal="right" vertical="center" wrapText="1"/>
    </xf>
    <xf numFmtId="174" fontId="12" fillId="0" borderId="67" xfId="40" applyNumberFormat="1" applyFont="1" applyBorder="1" applyAlignment="1">
      <alignment horizontal="right" vertical="center" wrapText="1"/>
    </xf>
    <xf numFmtId="174" fontId="12" fillId="0" borderId="68" xfId="40" applyNumberFormat="1" applyFont="1" applyBorder="1" applyAlignment="1">
      <alignment horizontal="right" vertical="center" wrapText="1"/>
    </xf>
    <xf numFmtId="0" fontId="11" fillId="0" borderId="91" xfId="0" applyFont="1" applyBorder="1" applyAlignment="1">
      <alignment vertical="center" wrapText="1"/>
    </xf>
    <xf numFmtId="174" fontId="11" fillId="0" borderId="62" xfId="40" applyNumberFormat="1" applyFont="1" applyBorder="1" applyAlignment="1">
      <alignment horizontal="right" vertical="center" wrapText="1"/>
    </xf>
    <xf numFmtId="174" fontId="11" fillId="0" borderId="65" xfId="40" applyNumberFormat="1" applyFont="1" applyBorder="1" applyAlignment="1">
      <alignment horizontal="right" vertical="center" wrapText="1"/>
    </xf>
    <xf numFmtId="174" fontId="11" fillId="0" borderId="69" xfId="4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vertical="center" wrapText="1"/>
    </xf>
    <xf numFmtId="174" fontId="8" fillId="0" borderId="53" xfId="40" applyNumberFormat="1" applyFont="1" applyBorder="1" applyAlignment="1">
      <alignment horizontal="right" vertical="center" wrapText="1"/>
    </xf>
    <xf numFmtId="174" fontId="8" fillId="0" borderId="54" xfId="40" applyNumberFormat="1" applyFont="1" applyBorder="1" applyAlignment="1">
      <alignment horizontal="right" vertical="center" wrapText="1"/>
    </xf>
    <xf numFmtId="170" fontId="11" fillId="0" borderId="53" xfId="0" applyNumberFormat="1" applyFont="1" applyBorder="1" applyAlignment="1">
      <alignment vertical="center" wrapText="1"/>
    </xf>
    <xf numFmtId="170" fontId="11" fillId="0" borderId="54" xfId="0" applyNumberFormat="1" applyFont="1" applyBorder="1" applyAlignment="1">
      <alignment vertical="center" wrapText="1"/>
    </xf>
    <xf numFmtId="174" fontId="12" fillId="0" borderId="55" xfId="40" applyNumberFormat="1" applyFont="1" applyBorder="1" applyAlignment="1">
      <alignment horizontal="right" vertical="center" wrapText="1"/>
    </xf>
    <xf numFmtId="174" fontId="11" fillId="0" borderId="53" xfId="40" applyNumberFormat="1" applyFont="1" applyBorder="1" applyAlignment="1">
      <alignment horizontal="right" vertical="center" wrapText="1"/>
    </xf>
    <xf numFmtId="174" fontId="11" fillId="0" borderId="54" xfId="40" applyNumberFormat="1" applyFont="1" applyBorder="1" applyAlignment="1">
      <alignment horizontal="right" vertical="center" wrapText="1"/>
    </xf>
    <xf numFmtId="174" fontId="11" fillId="0" borderId="55" xfId="4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vertical="center" wrapText="1"/>
    </xf>
    <xf numFmtId="174" fontId="11" fillId="0" borderId="53" xfId="40" applyNumberFormat="1" applyFont="1" applyBorder="1" applyAlignment="1">
      <alignment vertical="center" wrapText="1"/>
    </xf>
    <xf numFmtId="174" fontId="11" fillId="0" borderId="54" xfId="40" applyNumberFormat="1" applyFont="1" applyBorder="1" applyAlignment="1">
      <alignment vertical="center" wrapText="1"/>
    </xf>
    <xf numFmtId="0" fontId="7" fillId="0" borderId="11" xfId="59" applyFont="1" applyBorder="1" applyAlignment="1">
      <alignment vertical="center" wrapText="1"/>
      <protection/>
    </xf>
    <xf numFmtId="174" fontId="7" fillId="0" borderId="76" xfId="40" applyNumberFormat="1" applyFont="1" applyBorder="1" applyAlignment="1">
      <alignment horizontal="right" vertical="center" wrapText="1"/>
    </xf>
    <xf numFmtId="174" fontId="7" fillId="0" borderId="77" xfId="40" applyNumberFormat="1" applyFont="1" applyBorder="1" applyAlignment="1">
      <alignment horizontal="right" vertical="center" wrapText="1"/>
    </xf>
    <xf numFmtId="174" fontId="7" fillId="0" borderId="78" xfId="40" applyNumberFormat="1" applyFont="1" applyBorder="1" applyAlignment="1">
      <alignment horizontal="right" vertical="center" wrapText="1"/>
    </xf>
    <xf numFmtId="174" fontId="11" fillId="0" borderId="53" xfId="40" applyNumberFormat="1" applyFont="1" applyBorder="1" applyAlignment="1">
      <alignment horizontal="right" vertical="center" wrapText="1"/>
    </xf>
    <xf numFmtId="174" fontId="7" fillId="0" borderId="54" xfId="40" applyNumberFormat="1" applyFont="1" applyBorder="1" applyAlignment="1">
      <alignment horizontal="right" vertical="center" wrapText="1"/>
    </xf>
    <xf numFmtId="174" fontId="12" fillId="0" borderId="78" xfId="40" applyNumberFormat="1" applyFont="1" applyBorder="1" applyAlignment="1">
      <alignment horizontal="right" vertical="center" wrapText="1"/>
    </xf>
    <xf numFmtId="0" fontId="12" fillId="0" borderId="35" xfId="59" applyFont="1" applyBorder="1" applyAlignment="1">
      <alignment vertical="center" wrapText="1"/>
      <protection/>
    </xf>
    <xf numFmtId="174" fontId="12" fillId="0" borderId="59" xfId="40" applyNumberFormat="1" applyFont="1" applyBorder="1" applyAlignment="1">
      <alignment horizontal="right" vertical="center" wrapText="1"/>
    </xf>
    <xf numFmtId="174" fontId="12" fillId="0" borderId="60" xfId="40" applyNumberFormat="1" applyFont="1" applyBorder="1" applyAlignment="1">
      <alignment horizontal="right" vertical="center" wrapText="1"/>
    </xf>
    <xf numFmtId="174" fontId="12" fillId="0" borderId="61" xfId="4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174" fontId="7" fillId="0" borderId="53" xfId="40" applyNumberFormat="1" applyFont="1" applyBorder="1" applyAlignment="1">
      <alignment horizontal="right" vertical="center" wrapText="1"/>
    </xf>
    <xf numFmtId="174" fontId="8" fillId="0" borderId="53" xfId="40" applyNumberFormat="1" applyFont="1" applyBorder="1" applyAlignment="1">
      <alignment horizontal="right" vertical="center" wrapText="1"/>
    </xf>
    <xf numFmtId="174" fontId="8" fillId="0" borderId="54" xfId="4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174" fontId="7" fillId="0" borderId="55" xfId="40" applyNumberFormat="1" applyFont="1" applyBorder="1" applyAlignment="1">
      <alignment horizontal="right" vertical="center" wrapText="1"/>
    </xf>
    <xf numFmtId="174" fontId="7" fillId="0" borderId="53" xfId="40" applyNumberFormat="1" applyFont="1" applyBorder="1" applyAlignment="1">
      <alignment horizontal="right" vertical="center" wrapText="1"/>
    </xf>
    <xf numFmtId="174" fontId="7" fillId="0" borderId="54" xfId="40" applyNumberFormat="1" applyFont="1" applyBorder="1" applyAlignment="1">
      <alignment horizontal="right" vertical="center" wrapText="1"/>
    </xf>
    <xf numFmtId="170" fontId="8" fillId="0" borderId="53" xfId="0" applyNumberFormat="1" applyFont="1" applyBorder="1" applyAlignment="1">
      <alignment vertical="center" wrapText="1"/>
    </xf>
    <xf numFmtId="170" fontId="8" fillId="0" borderId="54" xfId="0" applyNumberFormat="1" applyFont="1" applyBorder="1" applyAlignment="1">
      <alignment vertical="center" wrapText="1"/>
    </xf>
    <xf numFmtId="174" fontId="8" fillId="0" borderId="56" xfId="40" applyNumberFormat="1" applyFont="1" applyBorder="1" applyAlignment="1">
      <alignment horizontal="right" vertical="center" wrapText="1"/>
    </xf>
    <xf numFmtId="174" fontId="8" fillId="0" borderId="57" xfId="40" applyNumberFormat="1" applyFont="1" applyBorder="1" applyAlignment="1">
      <alignment horizontal="right" vertical="center" wrapText="1"/>
    </xf>
    <xf numFmtId="0" fontId="12" fillId="0" borderId="92" xfId="0" applyFont="1" applyBorder="1" applyAlignment="1">
      <alignment vertical="center" wrapText="1"/>
    </xf>
    <xf numFmtId="0" fontId="11" fillId="0" borderId="91" xfId="59" applyFont="1" applyBorder="1" applyAlignment="1">
      <alignment vertical="center" wrapText="1"/>
      <protection/>
    </xf>
    <xf numFmtId="0" fontId="7" fillId="0" borderId="16" xfId="59" applyFont="1" applyBorder="1" applyAlignment="1">
      <alignment vertical="center" wrapText="1"/>
      <protection/>
    </xf>
    <xf numFmtId="1" fontId="12" fillId="0" borderId="53" xfId="40" applyNumberFormat="1" applyFont="1" applyBorder="1" applyAlignment="1">
      <alignment horizontal="right" vertical="center" wrapText="1"/>
    </xf>
    <xf numFmtId="1" fontId="12" fillId="0" borderId="54" xfId="40" applyNumberFormat="1" applyFont="1" applyBorder="1" applyAlignment="1">
      <alignment horizontal="right" vertical="center" wrapText="1"/>
    </xf>
    <xf numFmtId="0" fontId="7" fillId="0" borderId="20" xfId="59" applyFont="1" applyBorder="1" applyAlignment="1">
      <alignment vertical="center" wrapText="1"/>
      <protection/>
    </xf>
    <xf numFmtId="174" fontId="12" fillId="0" borderId="53" xfId="40" applyNumberFormat="1" applyFont="1" applyBorder="1" applyAlignment="1">
      <alignment horizontal="right" vertical="center" wrapText="1"/>
    </xf>
    <xf numFmtId="174" fontId="12" fillId="0" borderId="54" xfId="40" applyNumberFormat="1" applyFont="1" applyBorder="1" applyAlignment="1">
      <alignment horizontal="right" vertical="center" wrapText="1"/>
    </xf>
    <xf numFmtId="174" fontId="12" fillId="0" borderId="58" xfId="40" applyNumberFormat="1" applyFont="1" applyBorder="1" applyAlignment="1">
      <alignment horizontal="right" vertical="center" wrapText="1"/>
    </xf>
    <xf numFmtId="0" fontId="11" fillId="0" borderId="64" xfId="59" applyFont="1" applyBorder="1" applyAlignment="1">
      <alignment vertical="center" wrapText="1"/>
      <protection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74" fontId="8" fillId="0" borderId="47" xfId="40" applyNumberFormat="1" applyFont="1" applyBorder="1" applyAlignment="1">
      <alignment horizontal="right" vertical="center" wrapText="1"/>
    </xf>
    <xf numFmtId="174" fontId="8" fillId="0" borderId="48" xfId="40" applyNumberFormat="1" applyFont="1" applyBorder="1" applyAlignment="1">
      <alignment horizontal="right" vertical="center" wrapText="1"/>
    </xf>
    <xf numFmtId="174" fontId="8" fillId="0" borderId="49" xfId="4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174" fontId="8" fillId="0" borderId="76" xfId="40" applyNumberFormat="1" applyFont="1" applyBorder="1" applyAlignment="1">
      <alignment horizontal="right" vertical="center" wrapText="1"/>
    </xf>
    <xf numFmtId="174" fontId="8" fillId="0" borderId="77" xfId="40" applyNumberFormat="1" applyFont="1" applyBorder="1" applyAlignment="1">
      <alignment horizontal="right" vertical="center" wrapText="1"/>
    </xf>
    <xf numFmtId="174" fontId="8" fillId="0" borderId="78" xfId="40" applyNumberFormat="1" applyFont="1" applyBorder="1" applyAlignment="1">
      <alignment horizontal="right" vertical="center" wrapText="1"/>
    </xf>
    <xf numFmtId="0" fontId="16" fillId="0" borderId="64" xfId="0" applyFont="1" applyBorder="1" applyAlignment="1">
      <alignment/>
    </xf>
    <xf numFmtId="0" fontId="16" fillId="0" borderId="16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/>
    </xf>
    <xf numFmtId="0" fontId="10" fillId="0" borderId="56" xfId="0" applyFont="1" applyBorder="1" applyAlignment="1">
      <alignment/>
    </xf>
    <xf numFmtId="3" fontId="15" fillId="0" borderId="33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/>
    </xf>
    <xf numFmtId="0" fontId="10" fillId="0" borderId="69" xfId="0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0" fontId="9" fillId="0" borderId="58" xfId="0" applyFont="1" applyBorder="1" applyAlignment="1">
      <alignment/>
    </xf>
    <xf numFmtId="3" fontId="7" fillId="0" borderId="33" xfId="0" applyNumberFormat="1" applyFont="1" applyBorder="1" applyAlignment="1">
      <alignment vertical="center"/>
    </xf>
    <xf numFmtId="0" fontId="10" fillId="0" borderId="12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64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9" fillId="0" borderId="35" xfId="0" applyFont="1" applyBorder="1" applyAlignment="1">
      <alignment/>
    </xf>
    <xf numFmtId="0" fontId="9" fillId="0" borderId="25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66" xfId="0" applyFont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0" borderId="74" xfId="0" applyNumberFormat="1" applyFont="1" applyBorder="1" applyAlignment="1">
      <alignment/>
    </xf>
    <xf numFmtId="0" fontId="11" fillId="0" borderId="16" xfId="0" applyFont="1" applyBorder="1" applyAlignment="1">
      <alignment wrapText="1"/>
    </xf>
    <xf numFmtId="9" fontId="11" fillId="0" borderId="16" xfId="0" applyNumberFormat="1" applyFont="1" applyBorder="1" applyAlignment="1">
      <alignment/>
    </xf>
    <xf numFmtId="3" fontId="12" fillId="0" borderId="82" xfId="0" applyNumberFormat="1" applyFont="1" applyBorder="1" applyAlignment="1">
      <alignment vertical="center"/>
    </xf>
    <xf numFmtId="0" fontId="12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3" fontId="11" fillId="0" borderId="66" xfId="0" applyNumberFormat="1" applyFont="1" applyBorder="1" applyAlignment="1">
      <alignment wrapText="1"/>
    </xf>
    <xf numFmtId="3" fontId="12" fillId="0" borderId="15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 wrapText="1"/>
    </xf>
    <xf numFmtId="3" fontId="7" fillId="0" borderId="53" xfId="0" applyNumberFormat="1" applyFont="1" applyBorder="1" applyAlignment="1">
      <alignment vertical="center" wrapText="1"/>
    </xf>
    <xf numFmtId="3" fontId="11" fillId="0" borderId="53" xfId="0" applyNumberFormat="1" applyFont="1" applyBorder="1" applyAlignment="1">
      <alignment wrapText="1"/>
    </xf>
    <xf numFmtId="3" fontId="11" fillId="0" borderId="53" xfId="0" applyNumberFormat="1" applyFont="1" applyBorder="1" applyAlignment="1">
      <alignment vertical="center"/>
    </xf>
    <xf numFmtId="3" fontId="7" fillId="0" borderId="65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/>
    </xf>
    <xf numFmtId="174" fontId="7" fillId="0" borderId="79" xfId="40" applyNumberFormat="1" applyFont="1" applyBorder="1" applyAlignment="1">
      <alignment horizontal="center" vertical="center" wrapText="1"/>
    </xf>
    <xf numFmtId="174" fontId="7" fillId="0" borderId="80" xfId="40" applyNumberFormat="1" applyFont="1" applyBorder="1" applyAlignment="1">
      <alignment horizontal="center" vertical="center" wrapText="1"/>
    </xf>
    <xf numFmtId="174" fontId="7" fillId="0" borderId="81" xfId="40" applyNumberFormat="1" applyFont="1" applyBorder="1" applyAlignment="1">
      <alignment horizontal="center" vertical="center" wrapText="1"/>
    </xf>
    <xf numFmtId="177" fontId="8" fillId="0" borderId="62" xfId="0" applyNumberFormat="1" applyFont="1" applyBorder="1" applyAlignment="1">
      <alignment horizontal="right"/>
    </xf>
    <xf numFmtId="177" fontId="8" fillId="0" borderId="65" xfId="0" applyNumberFormat="1" applyFont="1" applyBorder="1" applyAlignment="1">
      <alignment horizontal="right"/>
    </xf>
    <xf numFmtId="174" fontId="7" fillId="0" borderId="77" xfId="40" applyNumberFormat="1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left"/>
    </xf>
    <xf numFmtId="3" fontId="8" fillId="0" borderId="64" xfId="0" applyNumberFormat="1" applyFont="1" applyBorder="1" applyAlignment="1">
      <alignment horizontal="left"/>
    </xf>
    <xf numFmtId="3" fontId="8" fillId="0" borderId="66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174" fontId="7" fillId="0" borderId="93" xfId="40" applyNumberFormat="1" applyFont="1" applyBorder="1" applyAlignment="1">
      <alignment horizontal="center" vertical="center" wrapText="1"/>
    </xf>
    <xf numFmtId="177" fontId="8" fillId="0" borderId="94" xfId="0" applyNumberFormat="1" applyFont="1" applyBorder="1" applyAlignment="1">
      <alignment horizontal="right"/>
    </xf>
    <xf numFmtId="3" fontId="11" fillId="0" borderId="95" xfId="0" applyNumberFormat="1" applyFont="1" applyBorder="1" applyAlignment="1">
      <alignment horizontal="right" vertical="center" wrapText="1"/>
    </xf>
    <xf numFmtId="3" fontId="7" fillId="0" borderId="93" xfId="0" applyNumberFormat="1" applyFont="1" applyBorder="1" applyAlignment="1">
      <alignment horizontal="right" vertical="center" wrapText="1"/>
    </xf>
    <xf numFmtId="3" fontId="11" fillId="0" borderId="94" xfId="0" applyNumberFormat="1" applyFont="1" applyBorder="1" applyAlignment="1">
      <alignment horizontal="right" vertical="center" wrapText="1"/>
    </xf>
    <xf numFmtId="177" fontId="11" fillId="0" borderId="73" xfId="0" applyNumberFormat="1" applyFont="1" applyBorder="1" applyAlignment="1">
      <alignment horizontal="right"/>
    </xf>
    <xf numFmtId="3" fontId="7" fillId="0" borderId="93" xfId="0" applyNumberFormat="1" applyFont="1" applyBorder="1" applyAlignment="1">
      <alignment horizontal="right"/>
    </xf>
    <xf numFmtId="3" fontId="11" fillId="0" borderId="95" xfId="0" applyNumberFormat="1" applyFont="1" applyBorder="1" applyAlignment="1">
      <alignment horizontal="right"/>
    </xf>
    <xf numFmtId="177" fontId="7" fillId="0" borderId="93" xfId="0" applyNumberFormat="1" applyFont="1" applyBorder="1" applyAlignment="1">
      <alignment horizontal="right"/>
    </xf>
    <xf numFmtId="3" fontId="7" fillId="0" borderId="96" xfId="0" applyNumberFormat="1" applyFont="1" applyBorder="1" applyAlignment="1">
      <alignment horizontal="right"/>
    </xf>
    <xf numFmtId="174" fontId="7" fillId="0" borderId="48" xfId="40" applyNumberFormat="1" applyFont="1" applyBorder="1" applyAlignment="1">
      <alignment horizontal="center" vertical="center" wrapText="1"/>
    </xf>
    <xf numFmtId="174" fontId="7" fillId="0" borderId="49" xfId="40" applyNumberFormat="1" applyFont="1" applyBorder="1" applyAlignment="1">
      <alignment horizontal="center" vertical="center" wrapText="1"/>
    </xf>
    <xf numFmtId="174" fontId="7" fillId="0" borderId="76" xfId="40" applyNumberFormat="1" applyFont="1" applyBorder="1" applyAlignment="1">
      <alignment horizontal="center" vertical="center" wrapText="1"/>
    </xf>
    <xf numFmtId="174" fontId="7" fillId="0" borderId="78" xfId="40" applyNumberFormat="1" applyFont="1" applyBorder="1" applyAlignment="1">
      <alignment horizontal="center" vertical="center" wrapText="1"/>
    </xf>
    <xf numFmtId="174" fontId="7" fillId="0" borderId="97" xfId="40" applyNumberFormat="1" applyFont="1" applyBorder="1" applyAlignment="1">
      <alignment horizontal="center" vertical="center" wrapText="1"/>
    </xf>
    <xf numFmtId="3" fontId="11" fillId="0" borderId="70" xfId="0" applyNumberFormat="1" applyFont="1" applyBorder="1" applyAlignment="1">
      <alignment horizontal="right" vertical="center" wrapText="1"/>
    </xf>
    <xf numFmtId="3" fontId="7" fillId="0" borderId="97" xfId="0" applyNumberFormat="1" applyFont="1" applyBorder="1" applyAlignment="1">
      <alignment horizontal="right" vertical="center" wrapText="1"/>
    </xf>
    <xf numFmtId="3" fontId="11" fillId="0" borderId="98" xfId="0" applyNumberFormat="1" applyFont="1" applyBorder="1" applyAlignment="1">
      <alignment horizontal="right" vertical="center" wrapText="1"/>
    </xf>
    <xf numFmtId="3" fontId="7" fillId="0" borderId="97" xfId="0" applyNumberFormat="1" applyFont="1" applyBorder="1" applyAlignment="1">
      <alignment horizontal="right"/>
    </xf>
    <xf numFmtId="3" fontId="11" fillId="0" borderId="70" xfId="0" applyNumberFormat="1" applyFont="1" applyBorder="1" applyAlignment="1">
      <alignment horizontal="right"/>
    </xf>
    <xf numFmtId="3" fontId="7" fillId="0" borderId="99" xfId="0" applyNumberFormat="1" applyFont="1" applyBorder="1" applyAlignment="1">
      <alignment horizontal="right"/>
    </xf>
    <xf numFmtId="0" fontId="7" fillId="0" borderId="37" xfId="0" applyFont="1" applyBorder="1" applyAlignment="1">
      <alignment horizontal="left" vertical="center"/>
    </xf>
    <xf numFmtId="0" fontId="8" fillId="0" borderId="97" xfId="0" applyFont="1" applyBorder="1" applyAlignment="1">
      <alignment horizontal="left" vertical="center"/>
    </xf>
    <xf numFmtId="177" fontId="8" fillId="0" borderId="77" xfId="0" applyNumberFormat="1" applyFont="1" applyBorder="1" applyAlignment="1">
      <alignment horizontal="right"/>
    </xf>
    <xf numFmtId="3" fontId="11" fillId="0" borderId="77" xfId="0" applyNumberFormat="1" applyFont="1" applyBorder="1" applyAlignment="1">
      <alignment horizontal="right" vertical="center" wrapText="1"/>
    </xf>
    <xf numFmtId="177" fontId="11" fillId="0" borderId="77" xfId="0" applyNumberFormat="1" applyFont="1" applyBorder="1" applyAlignment="1">
      <alignment horizontal="right"/>
    </xf>
    <xf numFmtId="3" fontId="11" fillId="0" borderId="77" xfId="0" applyNumberFormat="1" applyFont="1" applyBorder="1" applyAlignment="1">
      <alignment horizontal="right"/>
    </xf>
    <xf numFmtId="177" fontId="8" fillId="0" borderId="76" xfId="0" applyNumberFormat="1" applyFont="1" applyBorder="1" applyAlignment="1">
      <alignment horizontal="right"/>
    </xf>
    <xf numFmtId="3" fontId="11" fillId="0" borderId="76" xfId="0" applyNumberFormat="1" applyFont="1" applyBorder="1" applyAlignment="1">
      <alignment horizontal="right" vertical="center" wrapText="1"/>
    </xf>
    <xf numFmtId="3" fontId="11" fillId="0" borderId="78" xfId="0" applyNumberFormat="1" applyFont="1" applyBorder="1" applyAlignment="1">
      <alignment horizontal="right" vertical="center" wrapText="1"/>
    </xf>
    <xf numFmtId="177" fontId="11" fillId="0" borderId="76" xfId="0" applyNumberFormat="1" applyFont="1" applyBorder="1" applyAlignment="1">
      <alignment horizontal="right"/>
    </xf>
    <xf numFmtId="3" fontId="11" fillId="0" borderId="76" xfId="0" applyNumberFormat="1" applyFont="1" applyBorder="1" applyAlignment="1">
      <alignment horizontal="right"/>
    </xf>
    <xf numFmtId="3" fontId="11" fillId="0" borderId="78" xfId="0" applyNumberFormat="1" applyFont="1" applyBorder="1" applyAlignment="1">
      <alignment horizontal="right"/>
    </xf>
    <xf numFmtId="3" fontId="7" fillId="0" borderId="89" xfId="0" applyNumberFormat="1" applyFont="1" applyBorder="1" applyAlignment="1">
      <alignment horizontal="right"/>
    </xf>
    <xf numFmtId="3" fontId="7" fillId="0" borderId="75" xfId="0" applyNumberFormat="1" applyFont="1" applyBorder="1" applyAlignment="1">
      <alignment horizontal="right"/>
    </xf>
    <xf numFmtId="3" fontId="7" fillId="0" borderId="90" xfId="0" applyNumberFormat="1" applyFont="1" applyBorder="1" applyAlignment="1">
      <alignment horizontal="right"/>
    </xf>
    <xf numFmtId="1" fontId="7" fillId="0" borderId="47" xfId="40" applyNumberFormat="1" applyFont="1" applyBorder="1" applyAlignment="1">
      <alignment horizontal="right" vertical="center"/>
    </xf>
    <xf numFmtId="195" fontId="7" fillId="0" borderId="85" xfId="0" applyNumberFormat="1" applyFont="1" applyBorder="1" applyAlignment="1">
      <alignment horizontal="right"/>
    </xf>
    <xf numFmtId="0" fontId="8" fillId="0" borderId="0" xfId="0" applyFont="1" applyAlignment="1">
      <alignment/>
    </xf>
    <xf numFmtId="49" fontId="7" fillId="0" borderId="100" xfId="0" applyNumberFormat="1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18" borderId="103" xfId="0" applyFont="1" applyFill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106" xfId="0" applyFont="1" applyBorder="1" applyAlignment="1">
      <alignment/>
    </xf>
    <xf numFmtId="0" fontId="7" fillId="0" borderId="107" xfId="0" applyFont="1" applyBorder="1" applyAlignment="1">
      <alignment/>
    </xf>
    <xf numFmtId="49" fontId="36" fillId="0" borderId="0" xfId="60" applyNumberFormat="1" applyFont="1" applyBorder="1" applyAlignment="1">
      <alignment vertical="center"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38" fillId="0" borderId="47" xfId="0" applyNumberFormat="1" applyFont="1" applyBorder="1" applyAlignment="1">
      <alignment/>
    </xf>
    <xf numFmtId="0" fontId="8" fillId="0" borderId="48" xfId="0" applyFont="1" applyBorder="1" applyAlignment="1">
      <alignment/>
    </xf>
    <xf numFmtId="49" fontId="8" fillId="0" borderId="48" xfId="60" applyNumberFormat="1" applyFont="1" applyBorder="1" applyAlignment="1">
      <alignment horizontal="center" vertical="center"/>
      <protection/>
    </xf>
    <xf numFmtId="3" fontId="8" fillId="0" borderId="48" xfId="0" applyNumberFormat="1" applyFont="1" applyBorder="1" applyAlignment="1">
      <alignment horizontal="center" vertical="center" wrapText="1"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49" fontId="8" fillId="0" borderId="89" xfId="0" applyNumberFormat="1" applyFont="1" applyBorder="1" applyAlignment="1">
      <alignment/>
    </xf>
    <xf numFmtId="0" fontId="8" fillId="0" borderId="75" xfId="0" applyFont="1" applyBorder="1" applyAlignment="1">
      <alignment/>
    </xf>
    <xf numFmtId="49" fontId="8" fillId="0" borderId="75" xfId="60" applyNumberFormat="1" applyFont="1" applyBorder="1" applyAlignment="1">
      <alignment horizontal="center" vertical="center"/>
      <protection/>
    </xf>
    <xf numFmtId="3" fontId="8" fillId="0" borderId="75" xfId="0" applyNumberFormat="1" applyFont="1" applyBorder="1" applyAlignment="1">
      <alignment horizontal="center" vertical="center" wrapText="1"/>
    </xf>
    <xf numFmtId="3" fontId="8" fillId="0" borderId="75" xfId="0" applyNumberFormat="1" applyFont="1" applyBorder="1" applyAlignment="1">
      <alignment/>
    </xf>
    <xf numFmtId="3" fontId="8" fillId="0" borderId="90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9" fontId="38" fillId="0" borderId="0" xfId="0" applyNumberFormat="1" applyFont="1" applyBorder="1" applyAlignment="1">
      <alignment/>
    </xf>
    <xf numFmtId="49" fontId="8" fillId="0" borderId="0" xfId="60" applyNumberFormat="1" applyFont="1" applyBorder="1" applyAlignment="1">
      <alignment horizontal="center" vertical="center"/>
      <protection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48" xfId="0" applyNumberFormat="1" applyFont="1" applyBorder="1" applyAlignment="1">
      <alignment wrapText="1"/>
    </xf>
    <xf numFmtId="0" fontId="8" fillId="0" borderId="48" xfId="0" applyFont="1" applyBorder="1" applyAlignment="1">
      <alignment wrapText="1"/>
    </xf>
    <xf numFmtId="3" fontId="8" fillId="0" borderId="75" xfId="0" applyNumberFormat="1" applyFont="1" applyBorder="1" applyAlignment="1">
      <alignment wrapText="1"/>
    </xf>
    <xf numFmtId="0" fontId="8" fillId="0" borderId="75" xfId="0" applyFont="1" applyBorder="1" applyAlignment="1">
      <alignment wrapText="1"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3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/>
    </xf>
    <xf numFmtId="49" fontId="38" fillId="0" borderId="88" xfId="0" applyNumberFormat="1" applyFont="1" applyBorder="1" applyAlignment="1">
      <alignment/>
    </xf>
    <xf numFmtId="0" fontId="8" fillId="0" borderId="83" xfId="0" applyFont="1" applyBorder="1" applyAlignment="1">
      <alignment/>
    </xf>
    <xf numFmtId="49" fontId="8" fillId="0" borderId="83" xfId="60" applyNumberFormat="1" applyFont="1" applyBorder="1" applyAlignment="1">
      <alignment horizontal="center" vertical="center"/>
      <protection/>
    </xf>
    <xf numFmtId="3" fontId="8" fillId="0" borderId="83" xfId="0" applyNumberFormat="1" applyFont="1" applyBorder="1" applyAlignment="1">
      <alignment horizontal="center" vertical="center" wrapText="1"/>
    </xf>
    <xf numFmtId="3" fontId="8" fillId="0" borderId="83" xfId="0" applyNumberFormat="1" applyFont="1" applyBorder="1" applyAlignment="1">
      <alignment wrapText="1"/>
    </xf>
    <xf numFmtId="0" fontId="8" fillId="0" borderId="83" xfId="0" applyFont="1" applyBorder="1" applyAlignment="1">
      <alignment wrapText="1"/>
    </xf>
    <xf numFmtId="3" fontId="8" fillId="0" borderId="83" xfId="0" applyNumberFormat="1" applyFont="1" applyBorder="1" applyAlignment="1">
      <alignment/>
    </xf>
    <xf numFmtId="3" fontId="8" fillId="0" borderId="84" xfId="0" applyNumberFormat="1" applyFont="1" applyBorder="1" applyAlignment="1">
      <alignment/>
    </xf>
    <xf numFmtId="49" fontId="38" fillId="0" borderId="47" xfId="0" applyNumberFormat="1" applyFont="1" applyBorder="1" applyAlignment="1">
      <alignment/>
    </xf>
    <xf numFmtId="0" fontId="8" fillId="0" borderId="48" xfId="0" applyFont="1" applyBorder="1" applyAlignment="1">
      <alignment/>
    </xf>
    <xf numFmtId="3" fontId="8" fillId="0" borderId="48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49" fontId="8" fillId="0" borderId="89" xfId="0" applyNumberFormat="1" applyFont="1" applyBorder="1" applyAlignment="1">
      <alignment/>
    </xf>
    <xf numFmtId="0" fontId="8" fillId="0" borderId="75" xfId="0" applyFont="1" applyBorder="1" applyAlignment="1">
      <alignment/>
    </xf>
    <xf numFmtId="3" fontId="8" fillId="0" borderId="75" xfId="0" applyNumberFormat="1" applyFont="1" applyBorder="1" applyAlignment="1">
      <alignment horizontal="center" vertical="center"/>
    </xf>
    <xf numFmtId="3" fontId="8" fillId="0" borderId="75" xfId="0" applyNumberFormat="1" applyFont="1" applyBorder="1" applyAlignment="1">
      <alignment/>
    </xf>
    <xf numFmtId="3" fontId="8" fillId="0" borderId="75" xfId="0" applyNumberFormat="1" applyFont="1" applyBorder="1" applyAlignment="1">
      <alignment/>
    </xf>
    <xf numFmtId="3" fontId="8" fillId="0" borderId="90" xfId="0" applyNumberFormat="1" applyFont="1" applyBorder="1" applyAlignment="1">
      <alignment/>
    </xf>
    <xf numFmtId="0" fontId="43" fillId="0" borderId="38" xfId="58" applyFont="1" applyBorder="1" applyAlignment="1">
      <alignment horizontal="center"/>
      <protection/>
    </xf>
    <xf numFmtId="0" fontId="42" fillId="0" borderId="0" xfId="61">
      <alignment/>
      <protection/>
    </xf>
    <xf numFmtId="0" fontId="44" fillId="0" borderId="40" xfId="58" applyFont="1" applyBorder="1" applyAlignment="1">
      <alignment horizontal="center"/>
      <protection/>
    </xf>
    <xf numFmtId="0" fontId="43" fillId="0" borderId="10" xfId="58" applyFont="1" applyBorder="1" applyAlignment="1">
      <alignment horizontal="center"/>
      <protection/>
    </xf>
    <xf numFmtId="0" fontId="44" fillId="0" borderId="37" xfId="58" applyFont="1" applyBorder="1">
      <alignment/>
      <protection/>
    </xf>
    <xf numFmtId="1" fontId="44" fillId="0" borderId="38" xfId="58" applyNumberFormat="1" applyFont="1" applyBorder="1" applyAlignment="1">
      <alignment horizontal="center"/>
      <protection/>
    </xf>
    <xf numFmtId="3" fontId="44" fillId="0" borderId="38" xfId="58" applyNumberFormat="1" applyFont="1" applyBorder="1">
      <alignment/>
      <protection/>
    </xf>
    <xf numFmtId="0" fontId="44" fillId="0" borderId="11" xfId="58" applyFont="1" applyBorder="1">
      <alignment/>
      <protection/>
    </xf>
    <xf numFmtId="1" fontId="44" fillId="0" borderId="18" xfId="58" applyNumberFormat="1" applyFont="1" applyBorder="1" applyAlignment="1">
      <alignment horizontal="center"/>
      <protection/>
    </xf>
    <xf numFmtId="3" fontId="44" fillId="0" borderId="18" xfId="58" applyNumberFormat="1" applyFont="1" applyBorder="1">
      <alignment/>
      <protection/>
    </xf>
    <xf numFmtId="3" fontId="42" fillId="0" borderId="0" xfId="61" applyNumberFormat="1">
      <alignment/>
      <protection/>
    </xf>
    <xf numFmtId="0" fontId="43" fillId="0" borderId="11" xfId="58" applyFont="1" applyBorder="1">
      <alignment/>
      <protection/>
    </xf>
    <xf numFmtId="1" fontId="43" fillId="0" borderId="18" xfId="58" applyNumberFormat="1" applyFont="1" applyBorder="1" applyAlignment="1">
      <alignment horizontal="center"/>
      <protection/>
    </xf>
    <xf numFmtId="3" fontId="43" fillId="0" borderId="18" xfId="58" applyNumberFormat="1" applyFont="1" applyBorder="1">
      <alignment/>
      <protection/>
    </xf>
    <xf numFmtId="0" fontId="44" fillId="0" borderId="18" xfId="58" applyFont="1" applyBorder="1" applyAlignment="1">
      <alignment horizontal="center"/>
      <protection/>
    </xf>
    <xf numFmtId="3" fontId="44" fillId="0" borderId="18" xfId="58" applyNumberFormat="1" applyFont="1" applyBorder="1">
      <alignment/>
      <protection/>
    </xf>
    <xf numFmtId="0" fontId="44" fillId="0" borderId="18" xfId="58" applyFont="1" applyBorder="1" applyAlignment="1">
      <alignment horizontal="center"/>
      <protection/>
    </xf>
    <xf numFmtId="0" fontId="43" fillId="0" borderId="18" xfId="58" applyFont="1" applyBorder="1" applyAlignment="1">
      <alignment horizontal="center"/>
      <protection/>
    </xf>
    <xf numFmtId="3" fontId="43" fillId="0" borderId="18" xfId="58" applyNumberFormat="1" applyFont="1" applyFill="1" applyBorder="1">
      <alignment/>
      <protection/>
    </xf>
    <xf numFmtId="0" fontId="43" fillId="0" borderId="11" xfId="58" applyFont="1" applyBorder="1">
      <alignment/>
      <protection/>
    </xf>
    <xf numFmtId="0" fontId="43" fillId="0" borderId="18" xfId="58" applyFont="1" applyBorder="1" applyAlignment="1">
      <alignment horizontal="center"/>
      <protection/>
    </xf>
    <xf numFmtId="3" fontId="43" fillId="0" borderId="18" xfId="58" applyNumberFormat="1" applyFont="1" applyBorder="1">
      <alignment/>
      <protection/>
    </xf>
    <xf numFmtId="3" fontId="8" fillId="0" borderId="18" xfId="58" applyNumberFormat="1" applyFont="1" applyBorder="1">
      <alignment/>
      <protection/>
    </xf>
    <xf numFmtId="3" fontId="44" fillId="0" borderId="29" xfId="58" applyNumberFormat="1" applyFont="1" applyBorder="1">
      <alignment/>
      <protection/>
    </xf>
    <xf numFmtId="0" fontId="43" fillId="0" borderId="23" xfId="58" applyFont="1" applyBorder="1">
      <alignment/>
      <protection/>
    </xf>
    <xf numFmtId="0" fontId="43" fillId="0" borderId="22" xfId="58" applyFont="1" applyBorder="1" applyAlignment="1">
      <alignment horizontal="center"/>
      <protection/>
    </xf>
    <xf numFmtId="3" fontId="43" fillId="0" borderId="40" xfId="58" applyNumberFormat="1" applyFont="1" applyBorder="1">
      <alignment/>
      <protection/>
    </xf>
    <xf numFmtId="0" fontId="43" fillId="0" borderId="10" xfId="58" applyFont="1" applyBorder="1">
      <alignment/>
      <protection/>
    </xf>
    <xf numFmtId="3" fontId="43" fillId="0" borderId="10" xfId="58" applyNumberFormat="1" applyFont="1" applyBorder="1">
      <alignment/>
      <protection/>
    </xf>
    <xf numFmtId="0" fontId="8" fillId="0" borderId="0" xfId="58" applyFont="1" applyBorder="1">
      <alignment/>
      <protection/>
    </xf>
    <xf numFmtId="0" fontId="8" fillId="0" borderId="0" xfId="58" applyFont="1" applyBorder="1" applyAlignment="1">
      <alignment horizontal="right"/>
      <protection/>
    </xf>
    <xf numFmtId="0" fontId="8" fillId="0" borderId="0" xfId="58" applyFont="1">
      <alignment/>
      <protection/>
    </xf>
    <xf numFmtId="0" fontId="7" fillId="0" borderId="38" xfId="58" applyFont="1" applyBorder="1" applyAlignment="1">
      <alignment horizontal="left"/>
      <protection/>
    </xf>
    <xf numFmtId="0" fontId="7" fillId="0" borderId="38" xfId="58" applyFont="1" applyBorder="1" applyAlignment="1">
      <alignment horizontal="center"/>
      <protection/>
    </xf>
    <xf numFmtId="0" fontId="7" fillId="0" borderId="24" xfId="58" applyFont="1" applyBorder="1">
      <alignment/>
      <protection/>
    </xf>
    <xf numFmtId="0" fontId="7" fillId="0" borderId="24" xfId="58" applyFont="1" applyBorder="1" applyAlignment="1">
      <alignment horizontal="center"/>
      <protection/>
    </xf>
    <xf numFmtId="0" fontId="7" fillId="0" borderId="40" xfId="58" applyFont="1" applyBorder="1">
      <alignment/>
      <protection/>
    </xf>
    <xf numFmtId="0" fontId="7" fillId="0" borderId="40" xfId="58" applyFont="1" applyBorder="1" applyAlignment="1">
      <alignment horizontal="center"/>
      <protection/>
    </xf>
    <xf numFmtId="0" fontId="7" fillId="0" borderId="37" xfId="58" applyFont="1" applyBorder="1">
      <alignment/>
      <protection/>
    </xf>
    <xf numFmtId="0" fontId="7" fillId="0" borderId="28" xfId="58" applyFont="1" applyBorder="1" applyAlignment="1">
      <alignment horizontal="center"/>
      <protection/>
    </xf>
    <xf numFmtId="0" fontId="7" fillId="0" borderId="39" xfId="58" applyFont="1" applyBorder="1" applyAlignment="1">
      <alignment horizontal="center"/>
      <protection/>
    </xf>
    <xf numFmtId="0" fontId="7" fillId="0" borderId="11" xfId="58" applyFont="1" applyBorder="1" applyAlignment="1">
      <alignment horizontal="left"/>
      <protection/>
    </xf>
    <xf numFmtId="0" fontId="8" fillId="0" borderId="18" xfId="58" applyFont="1" applyBorder="1">
      <alignment/>
      <protection/>
    </xf>
    <xf numFmtId="0" fontId="8" fillId="0" borderId="108" xfId="58" applyFont="1" applyBorder="1">
      <alignment/>
      <protection/>
    </xf>
    <xf numFmtId="0" fontId="8" fillId="0" borderId="109" xfId="58" applyFont="1" applyBorder="1">
      <alignment/>
      <protection/>
    </xf>
    <xf numFmtId="0" fontId="7" fillId="0" borderId="11" xfId="58" applyFont="1" applyBorder="1">
      <alignment/>
      <protection/>
    </xf>
    <xf numFmtId="3" fontId="7" fillId="0" borderId="18" xfId="42" applyNumberFormat="1" applyFont="1" applyBorder="1" applyAlignment="1">
      <alignment/>
    </xf>
    <xf numFmtId="0" fontId="7" fillId="0" borderId="108" xfId="58" applyFont="1" applyBorder="1">
      <alignment/>
      <protection/>
    </xf>
    <xf numFmtId="3" fontId="7" fillId="0" borderId="108" xfId="42" applyNumberFormat="1" applyFont="1" applyBorder="1" applyAlignment="1">
      <alignment/>
    </xf>
    <xf numFmtId="0" fontId="7" fillId="0" borderId="18" xfId="58" applyFont="1" applyBorder="1">
      <alignment/>
      <protection/>
    </xf>
    <xf numFmtId="3" fontId="7" fillId="0" borderId="109" xfId="42" applyNumberFormat="1" applyFont="1" applyBorder="1" applyAlignment="1">
      <alignment/>
    </xf>
    <xf numFmtId="0" fontId="8" fillId="0" borderId="11" xfId="58" applyFont="1" applyBorder="1">
      <alignment/>
      <protection/>
    </xf>
    <xf numFmtId="3" fontId="8" fillId="0" borderId="109" xfId="58" applyNumberFormat="1" applyFont="1" applyBorder="1">
      <alignment/>
      <protection/>
    </xf>
    <xf numFmtId="3" fontId="8" fillId="0" borderId="108" xfId="58" applyNumberFormat="1" applyFont="1" applyBorder="1">
      <alignment/>
      <protection/>
    </xf>
    <xf numFmtId="0" fontId="8" fillId="0" borderId="23" xfId="58" applyFont="1" applyBorder="1">
      <alignment/>
      <protection/>
    </xf>
    <xf numFmtId="0" fontId="8" fillId="0" borderId="74" xfId="58" applyFont="1" applyBorder="1">
      <alignment/>
      <protection/>
    </xf>
    <xf numFmtId="0" fontId="8" fillId="0" borderId="110" xfId="58" applyFont="1" applyBorder="1">
      <alignment/>
      <protection/>
    </xf>
    <xf numFmtId="0" fontId="8" fillId="0" borderId="22" xfId="58" applyFont="1" applyBorder="1">
      <alignment/>
      <protection/>
    </xf>
    <xf numFmtId="0" fontId="8" fillId="0" borderId="111" xfId="58" applyFont="1" applyBorder="1">
      <alignment/>
      <protection/>
    </xf>
    <xf numFmtId="0" fontId="7" fillId="0" borderId="12" xfId="58" applyFont="1" applyBorder="1">
      <alignment/>
      <protection/>
    </xf>
    <xf numFmtId="3" fontId="7" fillId="0" borderId="10" xfId="58" applyNumberFormat="1" applyFont="1" applyBorder="1">
      <alignment/>
      <protection/>
    </xf>
    <xf numFmtId="0" fontId="7" fillId="0" borderId="27" xfId="58" applyFont="1" applyBorder="1">
      <alignment/>
      <protection/>
    </xf>
    <xf numFmtId="0" fontId="7" fillId="0" borderId="10" xfId="58" applyFont="1" applyBorder="1">
      <alignment/>
      <protection/>
    </xf>
    <xf numFmtId="0" fontId="8" fillId="0" borderId="92" xfId="58" applyFont="1" applyBorder="1">
      <alignment/>
      <protection/>
    </xf>
    <xf numFmtId="0" fontId="7" fillId="0" borderId="17" xfId="58" applyFont="1" applyBorder="1" applyAlignment="1">
      <alignment horizontal="center"/>
      <protection/>
    </xf>
    <xf numFmtId="0" fontId="7" fillId="0" borderId="112" xfId="58" applyFont="1" applyBorder="1" applyAlignment="1">
      <alignment horizontal="center"/>
      <protection/>
    </xf>
    <xf numFmtId="0" fontId="7" fillId="0" borderId="29" xfId="58" applyFont="1" applyBorder="1" applyAlignment="1">
      <alignment horizontal="center"/>
      <protection/>
    </xf>
    <xf numFmtId="0" fontId="7" fillId="0" borderId="113" xfId="58" applyFont="1" applyBorder="1" applyAlignment="1">
      <alignment horizontal="center"/>
      <protection/>
    </xf>
    <xf numFmtId="3" fontId="7" fillId="0" borderId="18" xfId="58" applyNumberFormat="1" applyFont="1" applyBorder="1">
      <alignment/>
      <protection/>
    </xf>
    <xf numFmtId="0" fontId="8" fillId="0" borderId="38" xfId="58" applyFont="1" applyBorder="1" applyAlignment="1">
      <alignment horizontal="center"/>
      <protection/>
    </xf>
    <xf numFmtId="0" fontId="7" fillId="0" borderId="10" xfId="58" applyFont="1" applyBorder="1" applyAlignment="1">
      <alignment horizontal="center"/>
      <protection/>
    </xf>
    <xf numFmtId="0" fontId="8" fillId="0" borderId="40" xfId="58" applyFont="1" applyBorder="1" applyAlignment="1">
      <alignment horizontal="center"/>
      <protection/>
    </xf>
    <xf numFmtId="0" fontId="1" fillId="0" borderId="43" xfId="58" applyFont="1" applyBorder="1" applyAlignment="1">
      <alignment horizontal="center" vertical="center"/>
      <protection/>
    </xf>
    <xf numFmtId="0" fontId="8" fillId="0" borderId="29" xfId="58" applyFont="1" applyBorder="1" applyAlignment="1">
      <alignment horizontal="center"/>
      <protection/>
    </xf>
    <xf numFmtId="0" fontId="8" fillId="0" borderId="114" xfId="58" applyFont="1" applyBorder="1">
      <alignment/>
      <protection/>
    </xf>
    <xf numFmtId="3" fontId="8" fillId="0" borderId="115" xfId="58" applyNumberFormat="1" applyFont="1" applyBorder="1">
      <alignment/>
      <protection/>
    </xf>
    <xf numFmtId="3" fontId="8" fillId="0" borderId="17" xfId="58" applyNumberFormat="1" applyFont="1" applyBorder="1">
      <alignment/>
      <protection/>
    </xf>
    <xf numFmtId="3" fontId="8" fillId="0" borderId="108" xfId="58" applyNumberFormat="1" applyFont="1" applyFill="1" applyBorder="1">
      <alignment/>
      <protection/>
    </xf>
    <xf numFmtId="3" fontId="8" fillId="0" borderId="18" xfId="58" applyNumberFormat="1" applyFont="1" applyFill="1" applyBorder="1">
      <alignment/>
      <protection/>
    </xf>
    <xf numFmtId="0" fontId="7" fillId="0" borderId="29" xfId="58" applyFont="1" applyBorder="1" applyAlignment="1">
      <alignment horizontal="center"/>
      <protection/>
    </xf>
    <xf numFmtId="0" fontId="7" fillId="0" borderId="109" xfId="58" applyFont="1" applyBorder="1">
      <alignment/>
      <protection/>
    </xf>
    <xf numFmtId="3" fontId="7" fillId="0" borderId="108" xfId="58" applyNumberFormat="1" applyFont="1" applyBorder="1">
      <alignment/>
      <protection/>
    </xf>
    <xf numFmtId="0" fontId="8" fillId="0" borderId="29" xfId="58" applyFont="1" applyFill="1" applyBorder="1" applyAlignment="1">
      <alignment horizontal="center"/>
      <protection/>
    </xf>
    <xf numFmtId="0" fontId="8" fillId="0" borderId="109" xfId="58" applyFont="1" applyFill="1" applyBorder="1">
      <alignment/>
      <protection/>
    </xf>
    <xf numFmtId="0" fontId="8" fillId="0" borderId="0" xfId="58" applyFont="1" applyFill="1">
      <alignment/>
      <protection/>
    </xf>
    <xf numFmtId="3" fontId="7" fillId="0" borderId="93" xfId="58" applyNumberFormat="1" applyFont="1" applyBorder="1">
      <alignment/>
      <protection/>
    </xf>
    <xf numFmtId="3" fontId="7" fillId="0" borderId="77" xfId="58" applyNumberFormat="1" applyFont="1" applyBorder="1">
      <alignment/>
      <protection/>
    </xf>
    <xf numFmtId="0" fontId="8" fillId="0" borderId="22" xfId="58" applyFont="1" applyBorder="1" applyAlignment="1">
      <alignment horizontal="center"/>
      <protection/>
    </xf>
    <xf numFmtId="3" fontId="7" fillId="0" borderId="110" xfId="58" applyNumberFormat="1" applyFont="1" applyBorder="1" applyAlignment="1">
      <alignment horizontal="center"/>
      <protection/>
    </xf>
    <xf numFmtId="3" fontId="7" fillId="0" borderId="74" xfId="58" applyNumberFormat="1" applyFont="1" applyBorder="1" applyAlignment="1">
      <alignment horizontal="center"/>
      <protection/>
    </xf>
    <xf numFmtId="3" fontId="8" fillId="0" borderId="74" xfId="58" applyNumberFormat="1" applyFont="1" applyBorder="1" applyAlignment="1">
      <alignment horizontal="right"/>
      <protection/>
    </xf>
    <xf numFmtId="0" fontId="7" fillId="0" borderId="10" xfId="58" applyFont="1" applyBorder="1" applyAlignment="1">
      <alignment horizontal="center"/>
      <protection/>
    </xf>
    <xf numFmtId="0" fontId="8" fillId="0" borderId="113" xfId="58" applyFont="1" applyBorder="1">
      <alignment/>
      <protection/>
    </xf>
    <xf numFmtId="3" fontId="8" fillId="0" borderId="112" xfId="58" applyNumberFormat="1" applyFont="1" applyBorder="1">
      <alignment/>
      <protection/>
    </xf>
    <xf numFmtId="3" fontId="7" fillId="0" borderId="0" xfId="58" applyNumberFormat="1" applyFont="1" applyBorder="1">
      <alignment/>
      <protection/>
    </xf>
    <xf numFmtId="3" fontId="7" fillId="0" borderId="108" xfId="58" applyNumberFormat="1" applyFont="1" applyBorder="1" applyAlignment="1">
      <alignment horizontal="center"/>
      <protection/>
    </xf>
    <xf numFmtId="3" fontId="7" fillId="0" borderId="18" xfId="58" applyNumberFormat="1" applyFont="1" applyBorder="1" applyAlignment="1">
      <alignment horizontal="center"/>
      <protection/>
    </xf>
    <xf numFmtId="0" fontId="7" fillId="0" borderId="113" xfId="58" applyFont="1" applyBorder="1">
      <alignment/>
      <protection/>
    </xf>
    <xf numFmtId="3" fontId="7" fillId="0" borderId="112" xfId="58" applyNumberFormat="1" applyFont="1" applyBorder="1">
      <alignment/>
      <protection/>
    </xf>
    <xf numFmtId="3" fontId="7" fillId="0" borderId="17" xfId="58" applyNumberFormat="1" applyFont="1" applyBorder="1">
      <alignment/>
      <protection/>
    </xf>
    <xf numFmtId="0" fontId="7" fillId="0" borderId="18" xfId="58" applyFont="1" applyFill="1" applyBorder="1" applyAlignment="1">
      <alignment horizontal="center"/>
      <protection/>
    </xf>
    <xf numFmtId="0" fontId="7" fillId="0" borderId="109" xfId="58" applyFont="1" applyFill="1" applyBorder="1">
      <alignment/>
      <protection/>
    </xf>
    <xf numFmtId="3" fontId="7" fillId="0" borderId="108" xfId="58" applyNumberFormat="1" applyFont="1" applyFill="1" applyBorder="1">
      <alignment/>
      <protection/>
    </xf>
    <xf numFmtId="3" fontId="7" fillId="0" borderId="18" xfId="58" applyNumberFormat="1" applyFont="1" applyFill="1" applyBorder="1">
      <alignment/>
      <protection/>
    </xf>
    <xf numFmtId="3" fontId="7" fillId="0" borderId="116" xfId="58" applyNumberFormat="1" applyFont="1" applyBorder="1">
      <alignment/>
      <protection/>
    </xf>
    <xf numFmtId="3" fontId="7" fillId="0" borderId="83" xfId="58" applyNumberFormat="1" applyFont="1" applyBorder="1">
      <alignment/>
      <protection/>
    </xf>
    <xf numFmtId="3" fontId="7" fillId="0" borderId="108" xfId="58" applyNumberFormat="1" applyFont="1" applyFill="1" applyBorder="1" applyAlignment="1">
      <alignment horizontal="right"/>
      <protection/>
    </xf>
    <xf numFmtId="3" fontId="7" fillId="0" borderId="18" xfId="58" applyNumberFormat="1" applyFont="1" applyFill="1" applyBorder="1" applyAlignment="1">
      <alignment horizontal="right"/>
      <protection/>
    </xf>
    <xf numFmtId="0" fontId="7" fillId="0" borderId="74" xfId="58" applyFont="1" applyFill="1" applyBorder="1" applyAlignment="1">
      <alignment horizontal="center"/>
      <protection/>
    </xf>
    <xf numFmtId="0" fontId="7" fillId="0" borderId="117" xfId="58" applyFont="1" applyFill="1" applyBorder="1">
      <alignment/>
      <protection/>
    </xf>
    <xf numFmtId="3" fontId="7" fillId="0" borderId="118" xfId="58" applyNumberFormat="1" applyFont="1" applyFill="1" applyBorder="1" applyAlignment="1">
      <alignment horizontal="center"/>
      <protection/>
    </xf>
    <xf numFmtId="3" fontId="7" fillId="0" borderId="74" xfId="58" applyNumberFormat="1" applyFont="1" applyFill="1" applyBorder="1" applyAlignment="1">
      <alignment horizontal="center"/>
      <protection/>
    </xf>
    <xf numFmtId="3" fontId="7" fillId="0" borderId="74" xfId="58" applyNumberFormat="1" applyFont="1" applyFill="1" applyBorder="1" applyAlignment="1">
      <alignment horizontal="right"/>
      <protection/>
    </xf>
    <xf numFmtId="0" fontId="8" fillId="0" borderId="0" xfId="58" applyFont="1" applyAlignment="1">
      <alignment horizontal="center"/>
      <protection/>
    </xf>
    <xf numFmtId="0" fontId="8" fillId="0" borderId="38" xfId="58" applyFont="1" applyBorder="1">
      <alignment/>
      <protection/>
    </xf>
    <xf numFmtId="0" fontId="8" fillId="0" borderId="24" xfId="58" applyFont="1" applyBorder="1">
      <alignment/>
      <protection/>
    </xf>
    <xf numFmtId="0" fontId="8" fillId="0" borderId="40" xfId="58" applyFont="1" applyBorder="1">
      <alignment/>
      <protection/>
    </xf>
    <xf numFmtId="0" fontId="8" fillId="0" borderId="37" xfId="58" applyFont="1" applyBorder="1">
      <alignment/>
      <protection/>
    </xf>
    <xf numFmtId="3" fontId="8" fillId="0" borderId="38" xfId="58" applyNumberFormat="1" applyFont="1" applyBorder="1">
      <alignment/>
      <protection/>
    </xf>
    <xf numFmtId="3" fontId="8" fillId="0" borderId="28" xfId="58" applyNumberFormat="1" applyFont="1" applyBorder="1">
      <alignment/>
      <protection/>
    </xf>
    <xf numFmtId="3" fontId="8" fillId="0" borderId="0" xfId="58" applyNumberFormat="1" applyFont="1">
      <alignment/>
      <protection/>
    </xf>
    <xf numFmtId="0" fontId="8" fillId="0" borderId="42" xfId="58" applyFont="1" applyBorder="1">
      <alignment/>
      <protection/>
    </xf>
    <xf numFmtId="3" fontId="8" fillId="0" borderId="24" xfId="58" applyNumberFormat="1" applyFont="1" applyBorder="1">
      <alignment/>
      <protection/>
    </xf>
    <xf numFmtId="3" fontId="8" fillId="0" borderId="0" xfId="58" applyNumberFormat="1" applyFont="1" applyBorder="1">
      <alignment/>
      <protection/>
    </xf>
    <xf numFmtId="3" fontId="7" fillId="0" borderId="29" xfId="58" applyNumberFormat="1" applyFont="1" applyBorder="1">
      <alignment/>
      <protection/>
    </xf>
    <xf numFmtId="0" fontId="7" fillId="0" borderId="11" xfId="58" applyFont="1" applyBorder="1">
      <alignment/>
      <protection/>
    </xf>
    <xf numFmtId="0" fontId="7" fillId="0" borderId="18" xfId="58" applyFont="1" applyBorder="1">
      <alignment/>
      <protection/>
    </xf>
    <xf numFmtId="3" fontId="7" fillId="0" borderId="18" xfId="58" applyNumberFormat="1" applyFont="1" applyBorder="1">
      <alignment/>
      <protection/>
    </xf>
    <xf numFmtId="0" fontId="7" fillId="0" borderId="0" xfId="58" applyFont="1">
      <alignment/>
      <protection/>
    </xf>
    <xf numFmtId="0" fontId="8" fillId="0" borderId="14" xfId="58" applyFont="1" applyBorder="1">
      <alignment/>
      <protection/>
    </xf>
    <xf numFmtId="3" fontId="8" fillId="0" borderId="40" xfId="58" applyNumberFormat="1" applyFont="1" applyBorder="1">
      <alignment/>
      <protection/>
    </xf>
    <xf numFmtId="0" fontId="8" fillId="0" borderId="34" xfId="58" applyFont="1" applyBorder="1">
      <alignment/>
      <protection/>
    </xf>
    <xf numFmtId="0" fontId="8" fillId="0" borderId="24" xfId="58" applyFont="1" applyBorder="1" applyAlignment="1">
      <alignment horizontal="center"/>
      <protection/>
    </xf>
    <xf numFmtId="0" fontId="8" fillId="0" borderId="28" xfId="58" applyFont="1" applyBorder="1" applyAlignment="1">
      <alignment wrapText="1"/>
      <protection/>
    </xf>
    <xf numFmtId="0" fontId="8" fillId="0" borderId="28" xfId="58" applyFont="1" applyBorder="1">
      <alignment/>
      <protection/>
    </xf>
    <xf numFmtId="0" fontId="8" fillId="0" borderId="39" xfId="58" applyFont="1" applyBorder="1">
      <alignment/>
      <protection/>
    </xf>
    <xf numFmtId="0" fontId="8" fillId="0" borderId="10" xfId="58" applyFont="1" applyBorder="1">
      <alignment/>
      <protection/>
    </xf>
    <xf numFmtId="0" fontId="8" fillId="0" borderId="26" xfId="58" applyFont="1" applyBorder="1" applyAlignment="1">
      <alignment wrapText="1"/>
      <protection/>
    </xf>
    <xf numFmtId="0" fontId="8" fillId="0" borderId="26" xfId="58" applyFont="1" applyBorder="1">
      <alignment/>
      <protection/>
    </xf>
    <xf numFmtId="0" fontId="8" fillId="0" borderId="27" xfId="58" applyFont="1" applyBorder="1">
      <alignment/>
      <protection/>
    </xf>
    <xf numFmtId="0" fontId="8" fillId="0" borderId="0" xfId="58" applyFont="1" applyBorder="1" applyAlignment="1">
      <alignment wrapText="1"/>
      <protection/>
    </xf>
    <xf numFmtId="0" fontId="8" fillId="0" borderId="43" xfId="58" applyFont="1" applyBorder="1">
      <alignment/>
      <protection/>
    </xf>
    <xf numFmtId="0" fontId="8" fillId="0" borderId="34" xfId="58" applyFont="1" applyBorder="1" applyAlignment="1">
      <alignment wrapText="1"/>
      <protection/>
    </xf>
    <xf numFmtId="0" fontId="8" fillId="0" borderId="41" xfId="58" applyFont="1" applyBorder="1">
      <alignment/>
      <protection/>
    </xf>
    <xf numFmtId="0" fontId="8" fillId="0" borderId="0" xfId="63" applyFont="1">
      <alignment/>
      <protection/>
    </xf>
    <xf numFmtId="0" fontId="8" fillId="0" borderId="0" xfId="63" applyFont="1" applyAlignment="1">
      <alignment horizontal="right"/>
      <protection/>
    </xf>
    <xf numFmtId="0" fontId="7" fillId="0" borderId="38" xfId="63" applyFont="1" applyBorder="1" applyAlignment="1">
      <alignment horizontal="center"/>
      <protection/>
    </xf>
    <xf numFmtId="0" fontId="7" fillId="0" borderId="39" xfId="63" applyFont="1" applyBorder="1" applyAlignment="1">
      <alignment horizontal="center"/>
      <protection/>
    </xf>
    <xf numFmtId="0" fontId="7" fillId="0" borderId="40" xfId="63" applyFont="1" applyBorder="1" applyAlignment="1">
      <alignment horizontal="center"/>
      <protection/>
    </xf>
    <xf numFmtId="0" fontId="7" fillId="0" borderId="34" xfId="63" applyFont="1" applyBorder="1" applyAlignment="1">
      <alignment horizontal="center"/>
      <protection/>
    </xf>
    <xf numFmtId="0" fontId="7" fillId="0" borderId="41" xfId="63" applyFont="1" applyBorder="1" applyAlignment="1">
      <alignment horizontal="center"/>
      <protection/>
    </xf>
    <xf numFmtId="3" fontId="8" fillId="0" borderId="24" xfId="63" applyNumberFormat="1" applyFont="1" applyBorder="1">
      <alignment/>
      <protection/>
    </xf>
    <xf numFmtId="3" fontId="8" fillId="0" borderId="38" xfId="63" applyNumberFormat="1" applyFont="1" applyBorder="1">
      <alignment/>
      <protection/>
    </xf>
    <xf numFmtId="3" fontId="8" fillId="0" borderId="0" xfId="63" applyNumberFormat="1" applyFont="1" applyBorder="1">
      <alignment/>
      <protection/>
    </xf>
    <xf numFmtId="170" fontId="8" fillId="0" borderId="43" xfId="63" applyNumberFormat="1" applyFont="1" applyBorder="1">
      <alignment/>
      <protection/>
    </xf>
    <xf numFmtId="3" fontId="8" fillId="0" borderId="40" xfId="63" applyNumberFormat="1" applyFont="1" applyFill="1" applyBorder="1">
      <alignment/>
      <protection/>
    </xf>
    <xf numFmtId="3" fontId="8" fillId="0" borderId="40" xfId="63" applyNumberFormat="1" applyFont="1" applyBorder="1">
      <alignment/>
      <protection/>
    </xf>
    <xf numFmtId="3" fontId="8" fillId="0" borderId="34" xfId="63" applyNumberFormat="1" applyFont="1" applyBorder="1">
      <alignment/>
      <protection/>
    </xf>
    <xf numFmtId="3" fontId="7" fillId="0" borderId="100" xfId="64" applyNumberFormat="1" applyFont="1" applyBorder="1" applyAlignment="1">
      <alignment horizontal="center" vertical="center" wrapText="1"/>
      <protection/>
    </xf>
    <xf numFmtId="0" fontId="7" fillId="0" borderId="0" xfId="64" applyFont="1">
      <alignment/>
      <protection/>
    </xf>
    <xf numFmtId="0" fontId="13" fillId="0" borderId="100" xfId="64" applyFont="1" applyBorder="1" applyAlignment="1">
      <alignment horizontal="left"/>
      <protection/>
    </xf>
    <xf numFmtId="49" fontId="13" fillId="0" borderId="100" xfId="64" applyNumberFormat="1" applyFont="1" applyBorder="1" applyAlignment="1">
      <alignment horizontal="left"/>
      <protection/>
    </xf>
    <xf numFmtId="3" fontId="7" fillId="0" borderId="100" xfId="64" applyNumberFormat="1" applyFont="1" applyBorder="1" applyAlignment="1">
      <alignment horizontal="right" vertical="center" wrapText="1"/>
      <protection/>
    </xf>
    <xf numFmtId="0" fontId="8" fillId="0" borderId="0" xfId="64" applyFont="1">
      <alignment/>
      <protection/>
    </xf>
    <xf numFmtId="0" fontId="45" fillId="0" borderId="100" xfId="64" applyFont="1" applyBorder="1" applyAlignment="1">
      <alignment horizontal="left"/>
      <protection/>
    </xf>
    <xf numFmtId="49" fontId="45" fillId="0" borderId="100" xfId="64" applyNumberFormat="1" applyFont="1" applyBorder="1" applyAlignment="1">
      <alignment horizontal="left"/>
      <protection/>
    </xf>
    <xf numFmtId="3" fontId="12" fillId="0" borderId="100" xfId="64" applyNumberFormat="1" applyFont="1" applyBorder="1">
      <alignment/>
      <protection/>
    </xf>
    <xf numFmtId="0" fontId="12" fillId="0" borderId="0" xfId="64" applyFont="1">
      <alignment/>
      <protection/>
    </xf>
    <xf numFmtId="0" fontId="14" fillId="0" borderId="100" xfId="64" applyFont="1" applyBorder="1" applyAlignment="1">
      <alignment horizontal="left"/>
      <protection/>
    </xf>
    <xf numFmtId="49" fontId="14" fillId="0" borderId="100" xfId="64" applyNumberFormat="1" applyFont="1" applyBorder="1" applyAlignment="1">
      <alignment horizontal="left"/>
      <protection/>
    </xf>
    <xf numFmtId="3" fontId="8" fillId="0" borderId="100" xfId="64" applyNumberFormat="1" applyFont="1" applyBorder="1">
      <alignment/>
      <protection/>
    </xf>
    <xf numFmtId="0" fontId="46" fillId="0" borderId="100" xfId="64" applyFont="1" applyBorder="1" applyAlignment="1">
      <alignment horizontal="left"/>
      <protection/>
    </xf>
    <xf numFmtId="49" fontId="46" fillId="0" borderId="100" xfId="64" applyNumberFormat="1" applyFont="1" applyBorder="1" applyAlignment="1">
      <alignment horizontal="left"/>
      <protection/>
    </xf>
    <xf numFmtId="3" fontId="11" fillId="0" borderId="100" xfId="64" applyNumberFormat="1" applyFont="1" applyBorder="1">
      <alignment/>
      <protection/>
    </xf>
    <xf numFmtId="0" fontId="11" fillId="0" borderId="0" xfId="64" applyFont="1">
      <alignment/>
      <protection/>
    </xf>
    <xf numFmtId="3" fontId="7" fillId="0" borderId="100" xfId="64" applyNumberFormat="1" applyFont="1" applyBorder="1">
      <alignment/>
      <protection/>
    </xf>
    <xf numFmtId="0" fontId="13" fillId="0" borderId="100" xfId="64" applyFont="1" applyFill="1" applyBorder="1" applyAlignment="1">
      <alignment horizontal="left"/>
      <protection/>
    </xf>
    <xf numFmtId="3" fontId="7" fillId="0" borderId="100" xfId="64" applyNumberFormat="1" applyFont="1" applyFill="1" applyBorder="1">
      <alignment/>
      <protection/>
    </xf>
    <xf numFmtId="0" fontId="46" fillId="0" borderId="100" xfId="64" applyFont="1" applyFill="1" applyBorder="1" applyAlignment="1">
      <alignment horizontal="left"/>
      <protection/>
    </xf>
    <xf numFmtId="3" fontId="11" fillId="0" borderId="100" xfId="64" applyNumberFormat="1" applyFont="1" applyFill="1" applyBorder="1">
      <alignment/>
      <protection/>
    </xf>
    <xf numFmtId="0" fontId="14" fillId="0" borderId="100" xfId="64" applyFont="1" applyBorder="1" applyAlignment="1">
      <alignment horizontal="left" wrapText="1"/>
      <protection/>
    </xf>
    <xf numFmtId="0" fontId="14" fillId="0" borderId="100" xfId="64" applyFont="1" applyFill="1" applyBorder="1" applyAlignment="1">
      <alignment horizontal="left" wrapText="1"/>
      <protection/>
    </xf>
    <xf numFmtId="49" fontId="14" fillId="0" borderId="100" xfId="64" applyNumberFormat="1" applyFont="1" applyBorder="1" applyAlignment="1">
      <alignment horizontal="left" wrapText="1"/>
      <protection/>
    </xf>
    <xf numFmtId="49" fontId="13" fillId="0" borderId="100" xfId="64" applyNumberFormat="1" applyFont="1" applyBorder="1" applyAlignment="1">
      <alignment horizontal="left" wrapText="1"/>
      <protection/>
    </xf>
    <xf numFmtId="0" fontId="46" fillId="0" borderId="100" xfId="64" applyFont="1" applyBorder="1" applyAlignment="1">
      <alignment horizontal="left" wrapText="1"/>
      <protection/>
    </xf>
    <xf numFmtId="0" fontId="14" fillId="0" borderId="100" xfId="64" applyFont="1" applyFill="1" applyBorder="1" applyAlignment="1">
      <alignment horizontal="left"/>
      <protection/>
    </xf>
    <xf numFmtId="3" fontId="8" fillId="0" borderId="100" xfId="64" applyNumberFormat="1" applyFont="1" applyFill="1" applyBorder="1">
      <alignment/>
      <protection/>
    </xf>
    <xf numFmtId="3" fontId="7" fillId="0" borderId="100" xfId="64" applyNumberFormat="1" applyFont="1" applyFill="1" applyBorder="1" applyAlignment="1">
      <alignment wrapText="1"/>
      <protection/>
    </xf>
    <xf numFmtId="0" fontId="7" fillId="0" borderId="0" xfId="64" applyFont="1" applyAlignment="1">
      <alignment wrapText="1"/>
      <protection/>
    </xf>
    <xf numFmtId="3" fontId="8" fillId="0" borderId="100" xfId="64" applyNumberFormat="1" applyFont="1" applyFill="1" applyBorder="1" applyAlignment="1">
      <alignment wrapText="1"/>
      <protection/>
    </xf>
    <xf numFmtId="0" fontId="8" fillId="0" borderId="0" xfId="64" applyFont="1" applyAlignment="1">
      <alignment wrapText="1"/>
      <protection/>
    </xf>
    <xf numFmtId="0" fontId="13" fillId="0" borderId="100" xfId="64" applyFont="1" applyFill="1" applyBorder="1" applyAlignment="1">
      <alignment horizontal="left" wrapText="1" shrinkToFit="1"/>
      <protection/>
    </xf>
    <xf numFmtId="0" fontId="14" fillId="0" borderId="100" xfId="64" applyFont="1" applyFill="1" applyBorder="1" applyAlignment="1">
      <alignment horizontal="left" wrapText="1" shrinkToFit="1"/>
      <protection/>
    </xf>
    <xf numFmtId="0" fontId="45" fillId="0" borderId="100" xfId="64" applyFont="1" applyFill="1" applyBorder="1" applyAlignment="1">
      <alignment horizontal="left" wrapText="1" shrinkToFit="1"/>
      <protection/>
    </xf>
    <xf numFmtId="3" fontId="12" fillId="0" borderId="100" xfId="64" applyNumberFormat="1" applyFont="1" applyFill="1" applyBorder="1">
      <alignment/>
      <protection/>
    </xf>
    <xf numFmtId="0" fontId="14" fillId="0" borderId="119" xfId="64" applyFont="1" applyBorder="1" applyAlignment="1">
      <alignment horizontal="left"/>
      <protection/>
    </xf>
    <xf numFmtId="49" fontId="13" fillId="0" borderId="119" xfId="64" applyNumberFormat="1" applyFont="1" applyBorder="1" applyAlignment="1">
      <alignment horizontal="left"/>
      <protection/>
    </xf>
    <xf numFmtId="49" fontId="14" fillId="0" borderId="119" xfId="64" applyNumberFormat="1" applyFont="1" applyBorder="1" applyAlignment="1">
      <alignment horizontal="left"/>
      <protection/>
    </xf>
    <xf numFmtId="0" fontId="13" fillId="0" borderId="119" xfId="64" applyFont="1" applyFill="1" applyBorder="1" applyAlignment="1">
      <alignment horizontal="left" wrapText="1" shrinkToFit="1"/>
      <protection/>
    </xf>
    <xf numFmtId="3" fontId="7" fillId="0" borderId="119" xfId="64" applyNumberFormat="1" applyFont="1" applyBorder="1">
      <alignment/>
      <protection/>
    </xf>
    <xf numFmtId="0" fontId="13" fillId="0" borderId="100" xfId="64" applyFont="1" applyBorder="1" applyAlignment="1">
      <alignment horizontal="left"/>
      <protection/>
    </xf>
    <xf numFmtId="49" fontId="13" fillId="0" borderId="100" xfId="64" applyNumberFormat="1" applyFont="1" applyBorder="1" applyAlignment="1">
      <alignment horizontal="left"/>
      <protection/>
    </xf>
    <xf numFmtId="0" fontId="13" fillId="0" borderId="100" xfId="64" applyFont="1" applyFill="1" applyBorder="1" applyAlignment="1">
      <alignment horizontal="left"/>
      <protection/>
    </xf>
    <xf numFmtId="3" fontId="7" fillId="0" borderId="100" xfId="64" applyNumberFormat="1" applyFont="1" applyBorder="1">
      <alignment/>
      <protection/>
    </xf>
    <xf numFmtId="0" fontId="7" fillId="0" borderId="0" xfId="64" applyFont="1">
      <alignment/>
      <protection/>
    </xf>
    <xf numFmtId="0" fontId="45" fillId="0" borderId="100" xfId="64" applyFont="1" applyBorder="1" applyAlignment="1">
      <alignment horizontal="left" wrapText="1"/>
      <protection/>
    </xf>
    <xf numFmtId="3" fontId="12" fillId="0" borderId="100" xfId="64" applyNumberFormat="1" applyFont="1" applyBorder="1">
      <alignment/>
      <protection/>
    </xf>
    <xf numFmtId="0" fontId="13" fillId="0" borderId="100" xfId="64" applyFont="1" applyBorder="1" applyAlignment="1">
      <alignment horizontal="left" wrapText="1"/>
      <protection/>
    </xf>
    <xf numFmtId="0" fontId="13" fillId="0" borderId="0" xfId="64" applyFont="1" applyBorder="1">
      <alignment/>
      <protection/>
    </xf>
    <xf numFmtId="49" fontId="13" fillId="0" borderId="0" xfId="64" applyNumberFormat="1" applyFont="1" applyBorder="1">
      <alignment/>
      <protection/>
    </xf>
    <xf numFmtId="0" fontId="13" fillId="0" borderId="0" xfId="64" applyFont="1" applyBorder="1" applyAlignment="1">
      <alignment wrapText="1"/>
      <protection/>
    </xf>
    <xf numFmtId="3" fontId="8" fillId="0" borderId="0" xfId="64" applyNumberFormat="1" applyFont="1" applyBorder="1">
      <alignment/>
      <protection/>
    </xf>
    <xf numFmtId="0" fontId="13" fillId="0" borderId="100" xfId="64" applyFont="1" applyBorder="1">
      <alignment/>
      <protection/>
    </xf>
    <xf numFmtId="49" fontId="13" fillId="0" borderId="100" xfId="64" applyNumberFormat="1" applyFont="1" applyBorder="1">
      <alignment/>
      <protection/>
    </xf>
    <xf numFmtId="0" fontId="13" fillId="0" borderId="100" xfId="64" applyFont="1" applyBorder="1" applyAlignment="1">
      <alignment wrapText="1"/>
      <protection/>
    </xf>
    <xf numFmtId="0" fontId="13" fillId="0" borderId="100" xfId="64" applyFont="1" applyBorder="1">
      <alignment/>
      <protection/>
    </xf>
    <xf numFmtId="49" fontId="13" fillId="0" borderId="100" xfId="64" applyNumberFormat="1" applyFont="1" applyBorder="1">
      <alignment/>
      <protection/>
    </xf>
    <xf numFmtId="0" fontId="14" fillId="0" borderId="100" xfId="64" applyFont="1" applyBorder="1" applyAlignment="1">
      <alignment wrapText="1"/>
      <protection/>
    </xf>
    <xf numFmtId="0" fontId="13" fillId="0" borderId="100" xfId="64" applyFont="1" applyBorder="1" applyAlignment="1">
      <alignment wrapText="1"/>
      <protection/>
    </xf>
    <xf numFmtId="0" fontId="14" fillId="0" borderId="100" xfId="64" applyFont="1" applyBorder="1">
      <alignment/>
      <protection/>
    </xf>
    <xf numFmtId="49" fontId="14" fillId="0" borderId="100" xfId="64" applyNumberFormat="1" applyFont="1" applyBorder="1">
      <alignment/>
      <protection/>
    </xf>
    <xf numFmtId="3" fontId="8" fillId="0" borderId="100" xfId="64" applyNumberFormat="1" applyFont="1" applyBorder="1" applyAlignment="1">
      <alignment horizontal="right" vertical="center" wrapText="1"/>
      <protection/>
    </xf>
    <xf numFmtId="0" fontId="14" fillId="0" borderId="100" xfId="64" applyFont="1" applyBorder="1" applyAlignment="1">
      <alignment horizontal="center" vertical="center"/>
      <protection/>
    </xf>
    <xf numFmtId="0" fontId="14" fillId="0" borderId="100" xfId="64" applyFont="1" applyBorder="1" applyAlignment="1">
      <alignment horizontal="left" vertical="center"/>
      <protection/>
    </xf>
    <xf numFmtId="0" fontId="45" fillId="0" borderId="100" xfId="64" applyFont="1" applyBorder="1">
      <alignment/>
      <protection/>
    </xf>
    <xf numFmtId="49" fontId="45" fillId="0" borderId="100" xfId="64" applyNumberFormat="1" applyFont="1" applyBorder="1">
      <alignment/>
      <protection/>
    </xf>
    <xf numFmtId="0" fontId="14" fillId="0" borderId="100" xfId="64" applyFont="1" applyBorder="1">
      <alignment/>
      <protection/>
    </xf>
    <xf numFmtId="49" fontId="14" fillId="0" borderId="100" xfId="64" applyNumberFormat="1" applyFont="1" applyBorder="1">
      <alignment/>
      <protection/>
    </xf>
    <xf numFmtId="3" fontId="8" fillId="0" borderId="100" xfId="64" applyNumberFormat="1" applyFont="1" applyBorder="1">
      <alignment/>
      <protection/>
    </xf>
    <xf numFmtId="0" fontId="8" fillId="0" borderId="0" xfId="64" applyFont="1">
      <alignment/>
      <protection/>
    </xf>
    <xf numFmtId="0" fontId="14" fillId="0" borderId="100" xfId="64" applyFont="1" applyFill="1" applyBorder="1">
      <alignment/>
      <protection/>
    </xf>
    <xf numFmtId="3" fontId="8" fillId="0" borderId="100" xfId="64" applyNumberFormat="1" applyFont="1" applyFill="1" applyBorder="1">
      <alignment/>
      <protection/>
    </xf>
    <xf numFmtId="0" fontId="14" fillId="0" borderId="100" xfId="64" applyFont="1" applyBorder="1" applyAlignment="1">
      <alignment horizontal="center" vertical="center"/>
      <protection/>
    </xf>
    <xf numFmtId="0" fontId="14" fillId="0" borderId="100" xfId="64" applyFont="1" applyBorder="1" applyAlignment="1">
      <alignment horizontal="left" vertical="center"/>
      <protection/>
    </xf>
    <xf numFmtId="0" fontId="14" fillId="0" borderId="0" xfId="64" applyFont="1">
      <alignment/>
      <protection/>
    </xf>
    <xf numFmtId="3" fontId="11" fillId="0" borderId="100" xfId="64" applyNumberFormat="1" applyFont="1" applyBorder="1" applyAlignment="1">
      <alignment horizontal="right" vertical="center" wrapText="1"/>
      <protection/>
    </xf>
    <xf numFmtId="3" fontId="12" fillId="0" borderId="100" xfId="64" applyNumberFormat="1" applyFont="1" applyBorder="1" applyAlignment="1">
      <alignment horizontal="right" vertical="center" wrapText="1"/>
      <protection/>
    </xf>
    <xf numFmtId="3" fontId="8" fillId="0" borderId="119" xfId="64" applyNumberFormat="1" applyFont="1" applyBorder="1" applyAlignment="1">
      <alignment horizontal="right"/>
      <protection/>
    </xf>
    <xf numFmtId="3" fontId="8" fillId="0" borderId="100" xfId="64" applyNumberFormat="1" applyFont="1" applyBorder="1" applyAlignment="1">
      <alignment horizontal="right"/>
      <protection/>
    </xf>
    <xf numFmtId="3" fontId="8" fillId="0" borderId="100" xfId="64" applyNumberFormat="1" applyFont="1" applyBorder="1" applyAlignment="1">
      <alignment horizontal="right" vertical="center"/>
      <protection/>
    </xf>
    <xf numFmtId="0" fontId="14" fillId="0" borderId="101" xfId="64" applyFont="1" applyBorder="1">
      <alignment/>
      <protection/>
    </xf>
    <xf numFmtId="49" fontId="14" fillId="0" borderId="120" xfId="64" applyNumberFormat="1" applyFont="1" applyBorder="1">
      <alignment/>
      <protection/>
    </xf>
    <xf numFmtId="0" fontId="14" fillId="0" borderId="120" xfId="64" applyFont="1" applyFill="1" applyBorder="1" applyAlignment="1">
      <alignment vertical="center" wrapText="1" shrinkToFit="1"/>
      <protection/>
    </xf>
    <xf numFmtId="0" fontId="44" fillId="0" borderId="0" xfId="58" applyFont="1">
      <alignment/>
      <protection/>
    </xf>
    <xf numFmtId="0" fontId="43" fillId="0" borderId="40" xfId="58" applyFont="1" applyBorder="1" applyAlignment="1">
      <alignment horizontal="center"/>
      <protection/>
    </xf>
    <xf numFmtId="3" fontId="44" fillId="0" borderId="38" xfId="58" applyNumberFormat="1" applyFont="1" applyBorder="1" applyAlignment="1">
      <alignment horizontal="center"/>
      <protection/>
    </xf>
    <xf numFmtId="3" fontId="44" fillId="0" borderId="28" xfId="58" applyNumberFormat="1" applyFont="1" applyBorder="1" applyAlignment="1">
      <alignment horizontal="right"/>
      <protection/>
    </xf>
    <xf numFmtId="3" fontId="44" fillId="0" borderId="38" xfId="58" applyNumberFormat="1" applyFont="1" applyBorder="1" applyAlignment="1">
      <alignment horizontal="right"/>
      <protection/>
    </xf>
    <xf numFmtId="3" fontId="44" fillId="0" borderId="18" xfId="58" applyNumberFormat="1" applyFont="1" applyBorder="1" applyAlignment="1">
      <alignment horizontal="center"/>
      <protection/>
    </xf>
    <xf numFmtId="3" fontId="44" fillId="0" borderId="108" xfId="58" applyNumberFormat="1" applyFont="1" applyBorder="1" applyAlignment="1">
      <alignment horizontal="right"/>
      <protection/>
    </xf>
    <xf numFmtId="3" fontId="44" fillId="0" borderId="18" xfId="58" applyNumberFormat="1" applyFont="1" applyBorder="1" applyAlignment="1">
      <alignment horizontal="right"/>
      <protection/>
    </xf>
    <xf numFmtId="3" fontId="44" fillId="0" borderId="0" xfId="58" applyNumberFormat="1" applyFont="1">
      <alignment/>
      <protection/>
    </xf>
    <xf numFmtId="0" fontId="44" fillId="0" borderId="18" xfId="58" applyNumberFormat="1" applyFont="1" applyBorder="1" applyAlignment="1">
      <alignment horizontal="center"/>
      <protection/>
    </xf>
    <xf numFmtId="0" fontId="43" fillId="0" borderId="18" xfId="58" applyNumberFormat="1" applyFont="1" applyBorder="1" applyAlignment="1">
      <alignment horizontal="center"/>
      <protection/>
    </xf>
    <xf numFmtId="3" fontId="43" fillId="0" borderId="108" xfId="58" applyNumberFormat="1" applyFont="1" applyBorder="1">
      <alignment/>
      <protection/>
    </xf>
    <xf numFmtId="3" fontId="44" fillId="0" borderId="108" xfId="58" applyNumberFormat="1" applyFont="1" applyBorder="1">
      <alignment/>
      <protection/>
    </xf>
    <xf numFmtId="3" fontId="44" fillId="0" borderId="11" xfId="58" applyNumberFormat="1" applyFont="1" applyBorder="1" applyAlignment="1">
      <alignment wrapText="1"/>
      <protection/>
    </xf>
    <xf numFmtId="3" fontId="43" fillId="0" borderId="11" xfId="58" applyNumberFormat="1" applyFont="1" applyBorder="1" applyAlignment="1">
      <alignment wrapText="1"/>
      <protection/>
    </xf>
    <xf numFmtId="0" fontId="44" fillId="0" borderId="0" xfId="58" applyFont="1" applyBorder="1">
      <alignment/>
      <protection/>
    </xf>
    <xf numFmtId="0" fontId="43" fillId="0" borderId="18" xfId="58" applyNumberFormat="1" applyFont="1" applyBorder="1" applyAlignment="1">
      <alignment horizontal="center"/>
      <protection/>
    </xf>
    <xf numFmtId="0" fontId="43" fillId="0" borderId="42" xfId="58" applyFont="1" applyBorder="1" applyAlignment="1">
      <alignment/>
      <protection/>
    </xf>
    <xf numFmtId="0" fontId="43" fillId="0" borderId="24" xfId="58" applyNumberFormat="1" applyFont="1" applyBorder="1" applyAlignment="1">
      <alignment horizontal="center"/>
      <protection/>
    </xf>
    <xf numFmtId="3" fontId="43" fillId="0" borderId="0" xfId="58" applyNumberFormat="1" applyFont="1" applyBorder="1" applyAlignment="1">
      <alignment/>
      <protection/>
    </xf>
    <xf numFmtId="3" fontId="43" fillId="0" borderId="24" xfId="58" applyNumberFormat="1" applyFont="1" applyBorder="1" applyAlignment="1">
      <alignment/>
      <protection/>
    </xf>
    <xf numFmtId="0" fontId="43" fillId="0" borderId="10" xfId="58" applyFont="1" applyBorder="1" applyAlignment="1">
      <alignment/>
      <protection/>
    </xf>
    <xf numFmtId="0" fontId="43" fillId="0" borderId="10" xfId="58" applyNumberFormat="1" applyFont="1" applyBorder="1" applyAlignment="1">
      <alignment horizontal="center"/>
      <protection/>
    </xf>
    <xf numFmtId="3" fontId="43" fillId="0" borderId="10" xfId="58" applyNumberFormat="1" applyFont="1" applyBorder="1" applyAlignment="1">
      <alignment/>
      <protection/>
    </xf>
    <xf numFmtId="0" fontId="44" fillId="0" borderId="0" xfId="58" applyFont="1" applyAlignment="1">
      <alignment horizontal="center"/>
      <protection/>
    </xf>
    <xf numFmtId="174" fontId="10" fillId="0" borderId="15" xfId="40" applyNumberFormat="1" applyFont="1" applyBorder="1" applyAlignment="1">
      <alignment horizontal="center"/>
    </xf>
    <xf numFmtId="174" fontId="10" fillId="0" borderId="32" xfId="40" applyNumberFormat="1" applyFont="1" applyBorder="1" applyAlignment="1">
      <alignment horizontal="center" wrapText="1"/>
    </xf>
    <xf numFmtId="174" fontId="10" fillId="0" borderId="33" xfId="40" applyNumberFormat="1" applyFont="1" applyBorder="1" applyAlignment="1">
      <alignment horizontal="center"/>
    </xf>
    <xf numFmtId="0" fontId="10" fillId="0" borderId="59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174" fontId="9" fillId="0" borderId="62" xfId="40" applyNumberFormat="1" applyFont="1" applyBorder="1" applyAlignment="1">
      <alignment horizontal="center"/>
    </xf>
    <xf numFmtId="174" fontId="9" fillId="0" borderId="65" xfId="40" applyNumberFormat="1" applyFont="1" applyBorder="1" applyAlignment="1">
      <alignment horizontal="center"/>
    </xf>
    <xf numFmtId="174" fontId="9" fillId="0" borderId="69" xfId="4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174" fontId="10" fillId="0" borderId="15" xfId="40" applyNumberFormat="1" applyFont="1" applyBorder="1" applyAlignment="1">
      <alignment horizontal="center" wrapText="1"/>
    </xf>
    <xf numFmtId="174" fontId="10" fillId="0" borderId="32" xfId="40" applyNumberFormat="1" applyFont="1" applyBorder="1" applyAlignment="1">
      <alignment horizontal="center"/>
    </xf>
    <xf numFmtId="174" fontId="10" fillId="0" borderId="33" xfId="40" applyNumberFormat="1" applyFont="1" applyBorder="1" applyAlignment="1">
      <alignment horizontal="center" wrapText="1"/>
    </xf>
    <xf numFmtId="174" fontId="10" fillId="0" borderId="15" xfId="40" applyNumberFormat="1" applyFont="1" applyBorder="1" applyAlignment="1">
      <alignment horizontal="center" vertical="center"/>
    </xf>
    <xf numFmtId="174" fontId="10" fillId="0" borderId="33" xfId="40" applyNumberFormat="1" applyFont="1" applyBorder="1" applyAlignment="1">
      <alignment horizontal="center" vertical="center"/>
    </xf>
    <xf numFmtId="174" fontId="9" fillId="0" borderId="88" xfId="40" applyNumberFormat="1" applyFont="1" applyBorder="1" applyAlignment="1">
      <alignment horizontal="center"/>
    </xf>
    <xf numFmtId="174" fontId="9" fillId="0" borderId="83" xfId="40" applyNumberFormat="1" applyFont="1" applyBorder="1" applyAlignment="1">
      <alignment horizontal="center"/>
    </xf>
    <xf numFmtId="174" fontId="9" fillId="0" borderId="84" xfId="40" applyNumberFormat="1" applyFont="1" applyBorder="1" applyAlignment="1">
      <alignment horizontal="center"/>
    </xf>
    <xf numFmtId="174" fontId="16" fillId="0" borderId="15" xfId="40" applyNumberFormat="1" applyFont="1" applyBorder="1" applyAlignment="1">
      <alignment horizontal="center"/>
    </xf>
    <xf numFmtId="174" fontId="16" fillId="0" borderId="32" xfId="40" applyNumberFormat="1" applyFont="1" applyBorder="1" applyAlignment="1">
      <alignment horizontal="center"/>
    </xf>
    <xf numFmtId="174" fontId="16" fillId="0" borderId="33" xfId="40" applyNumberFormat="1" applyFont="1" applyBorder="1" applyAlignment="1">
      <alignment horizontal="center"/>
    </xf>
    <xf numFmtId="174" fontId="10" fillId="0" borderId="32" xfId="40" applyNumberFormat="1" applyFont="1" applyBorder="1" applyAlignment="1">
      <alignment horizontal="center" vertical="center"/>
    </xf>
    <xf numFmtId="174" fontId="7" fillId="0" borderId="42" xfId="40" applyNumberFormat="1" applyFont="1" applyBorder="1" applyAlignment="1">
      <alignment horizontal="center" vertical="center" wrapText="1"/>
    </xf>
    <xf numFmtId="174" fontId="7" fillId="0" borderId="0" xfId="40" applyNumberFormat="1" applyFont="1" applyBorder="1" applyAlignment="1">
      <alignment horizontal="center" vertical="center" wrapText="1"/>
    </xf>
    <xf numFmtId="3" fontId="15" fillId="0" borderId="42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9" fillId="0" borderId="42" xfId="0" applyFont="1" applyBorder="1" applyAlignment="1">
      <alignment/>
    </xf>
    <xf numFmtId="0" fontId="16" fillId="0" borderId="0" xfId="0" applyFont="1" applyBorder="1" applyAlignment="1">
      <alignment/>
    </xf>
    <xf numFmtId="3" fontId="8" fillId="0" borderId="42" xfId="0" applyNumberFormat="1" applyFont="1" applyBorder="1" applyAlignment="1">
      <alignment/>
    </xf>
    <xf numFmtId="0" fontId="16" fillId="0" borderId="42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 wrapText="1"/>
    </xf>
    <xf numFmtId="3" fontId="7" fillId="0" borderId="42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42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11" fillId="0" borderId="42" xfId="0" applyNumberFormat="1" applyFont="1" applyBorder="1" applyAlignment="1">
      <alignment vertical="center" wrapText="1"/>
    </xf>
    <xf numFmtId="3" fontId="7" fillId="0" borderId="42" xfId="0" applyNumberFormat="1" applyFont="1" applyBorder="1" applyAlignment="1">
      <alignment vertical="center" wrapText="1"/>
    </xf>
    <xf numFmtId="3" fontId="11" fillId="0" borderId="42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74" fontId="10" fillId="0" borderId="42" xfId="40" applyNumberFormat="1" applyFont="1" applyBorder="1" applyAlignment="1">
      <alignment horizontal="center"/>
    </xf>
    <xf numFmtId="174" fontId="10" fillId="0" borderId="0" xfId="40" applyNumberFormat="1" applyFont="1" applyBorder="1" applyAlignment="1">
      <alignment horizontal="center" wrapText="1"/>
    </xf>
    <xf numFmtId="0" fontId="10" fillId="0" borderId="4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4" fontId="9" fillId="0" borderId="42" xfId="40" applyNumberFormat="1" applyFont="1" applyBorder="1" applyAlignment="1">
      <alignment horizontal="center"/>
    </xf>
    <xf numFmtId="174" fontId="9" fillId="0" borderId="0" xfId="40" applyNumberFormat="1" applyFont="1" applyBorder="1" applyAlignment="1">
      <alignment horizontal="center"/>
    </xf>
    <xf numFmtId="0" fontId="0" fillId="0" borderId="42" xfId="0" applyBorder="1" applyAlignment="1">
      <alignment/>
    </xf>
    <xf numFmtId="3" fontId="10" fillId="0" borderId="4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74" fontId="10" fillId="0" borderId="42" xfId="40" applyNumberFormat="1" applyFont="1" applyBorder="1" applyAlignment="1">
      <alignment horizontal="center" vertical="center"/>
    </xf>
    <xf numFmtId="174" fontId="9" fillId="0" borderId="42" xfId="40" applyNumberFormat="1" applyFont="1" applyBorder="1" applyAlignment="1">
      <alignment horizontal="center"/>
    </xf>
    <xf numFmtId="174" fontId="9" fillId="0" borderId="0" xfId="40" applyNumberFormat="1" applyFont="1" applyBorder="1" applyAlignment="1">
      <alignment horizontal="center"/>
    </xf>
    <xf numFmtId="174" fontId="16" fillId="0" borderId="42" xfId="40" applyNumberFormat="1" applyFont="1" applyBorder="1" applyAlignment="1">
      <alignment horizontal="center"/>
    </xf>
    <xf numFmtId="174" fontId="16" fillId="0" borderId="0" xfId="40" applyNumberFormat="1" applyFont="1" applyBorder="1" applyAlignment="1">
      <alignment horizontal="center"/>
    </xf>
    <xf numFmtId="9" fontId="15" fillId="0" borderId="15" xfId="0" applyNumberFormat="1" applyFont="1" applyBorder="1" applyAlignment="1">
      <alignment vertical="center"/>
    </xf>
    <xf numFmtId="9" fontId="15" fillId="0" borderId="32" xfId="0" applyNumberFormat="1" applyFont="1" applyBorder="1" applyAlignment="1">
      <alignment vertical="center"/>
    </xf>
    <xf numFmtId="9" fontId="15" fillId="0" borderId="33" xfId="0" applyNumberFormat="1" applyFont="1" applyBorder="1" applyAlignment="1">
      <alignment vertical="center"/>
    </xf>
    <xf numFmtId="9" fontId="7" fillId="0" borderId="53" xfId="0" applyNumberFormat="1" applyFont="1" applyBorder="1" applyAlignment="1">
      <alignment/>
    </xf>
    <xf numFmtId="9" fontId="7" fillId="0" borderId="65" xfId="0" applyNumberFormat="1" applyFont="1" applyBorder="1" applyAlignment="1">
      <alignment/>
    </xf>
    <xf numFmtId="9" fontId="7" fillId="0" borderId="69" xfId="0" applyNumberFormat="1" applyFont="1" applyBorder="1" applyAlignment="1">
      <alignment/>
    </xf>
    <xf numFmtId="9" fontId="7" fillId="0" borderId="54" xfId="0" applyNumberFormat="1" applyFont="1" applyBorder="1" applyAlignment="1">
      <alignment/>
    </xf>
    <xf numFmtId="9" fontId="7" fillId="0" borderId="55" xfId="0" applyNumberFormat="1" applyFont="1" applyBorder="1" applyAlignment="1">
      <alignment/>
    </xf>
    <xf numFmtId="9" fontId="9" fillId="0" borderId="54" xfId="0" applyNumberFormat="1" applyFont="1" applyBorder="1" applyAlignment="1">
      <alignment/>
    </xf>
    <xf numFmtId="9" fontId="9" fillId="0" borderId="55" xfId="0" applyNumberFormat="1" applyFont="1" applyBorder="1" applyAlignment="1">
      <alignment/>
    </xf>
    <xf numFmtId="9" fontId="11" fillId="0" borderId="54" xfId="0" applyNumberFormat="1" applyFont="1" applyBorder="1" applyAlignment="1">
      <alignment/>
    </xf>
    <xf numFmtId="9" fontId="11" fillId="0" borderId="55" xfId="0" applyNumberFormat="1" applyFont="1" applyBorder="1" applyAlignment="1">
      <alignment/>
    </xf>
    <xf numFmtId="9" fontId="16" fillId="0" borderId="54" xfId="0" applyNumberFormat="1" applyFont="1" applyBorder="1" applyAlignment="1">
      <alignment/>
    </xf>
    <xf numFmtId="9" fontId="8" fillId="0" borderId="55" xfId="0" applyNumberFormat="1" applyFont="1" applyBorder="1" applyAlignment="1">
      <alignment/>
    </xf>
    <xf numFmtId="9" fontId="9" fillId="0" borderId="57" xfId="0" applyNumberFormat="1" applyFont="1" applyBorder="1" applyAlignment="1">
      <alignment/>
    </xf>
    <xf numFmtId="9" fontId="10" fillId="0" borderId="65" xfId="0" applyNumberFormat="1" applyFont="1" applyBorder="1" applyAlignment="1">
      <alignment vertical="center"/>
    </xf>
    <xf numFmtId="9" fontId="10" fillId="0" borderId="69" xfId="0" applyNumberFormat="1" applyFont="1" applyBorder="1" applyAlignment="1">
      <alignment vertical="center"/>
    </xf>
    <xf numFmtId="9" fontId="7" fillId="0" borderId="54" xfId="0" applyNumberFormat="1" applyFont="1" applyBorder="1" applyAlignment="1">
      <alignment vertical="center"/>
    </xf>
    <xf numFmtId="9" fontId="7" fillId="0" borderId="55" xfId="0" applyNumberFormat="1" applyFont="1" applyBorder="1" applyAlignment="1">
      <alignment vertical="center"/>
    </xf>
    <xf numFmtId="9" fontId="8" fillId="0" borderId="54" xfId="0" applyNumberFormat="1" applyFont="1" applyBorder="1" applyAlignment="1">
      <alignment vertical="center"/>
    </xf>
    <xf numFmtId="9" fontId="8" fillId="0" borderId="55" xfId="0" applyNumberFormat="1" applyFont="1" applyBorder="1" applyAlignment="1">
      <alignment vertical="center"/>
    </xf>
    <xf numFmtId="9" fontId="9" fillId="0" borderId="58" xfId="0" applyNumberFormat="1" applyFont="1" applyBorder="1" applyAlignment="1">
      <alignment/>
    </xf>
    <xf numFmtId="9" fontId="7" fillId="0" borderId="32" xfId="0" applyNumberFormat="1" applyFont="1" applyBorder="1" applyAlignment="1">
      <alignment vertical="center"/>
    </xf>
    <xf numFmtId="9" fontId="7" fillId="0" borderId="33" xfId="0" applyNumberFormat="1" applyFont="1" applyBorder="1" applyAlignment="1">
      <alignment vertical="center"/>
    </xf>
    <xf numFmtId="9" fontId="12" fillId="0" borderId="82" xfId="0" applyNumberFormat="1" applyFont="1" applyBorder="1" applyAlignment="1">
      <alignment vertical="center"/>
    </xf>
    <xf numFmtId="9" fontId="12" fillId="0" borderId="67" xfId="0" applyNumberFormat="1" applyFont="1" applyBorder="1" applyAlignment="1">
      <alignment vertical="center"/>
    </xf>
    <xf numFmtId="9" fontId="12" fillId="0" borderId="68" xfId="0" applyNumberFormat="1" applyFont="1" applyBorder="1" applyAlignment="1">
      <alignment vertical="center" wrapText="1"/>
    </xf>
    <xf numFmtId="9" fontId="7" fillId="0" borderId="53" xfId="0" applyNumberFormat="1" applyFont="1" applyBorder="1" applyAlignment="1">
      <alignment wrapText="1"/>
    </xf>
    <xf numFmtId="9" fontId="7" fillId="0" borderId="54" xfId="0" applyNumberFormat="1" applyFont="1" applyBorder="1" applyAlignment="1">
      <alignment wrapText="1"/>
    </xf>
    <xf numFmtId="9" fontId="7" fillId="0" borderId="65" xfId="0" applyNumberFormat="1" applyFont="1" applyBorder="1" applyAlignment="1">
      <alignment vertical="center" wrapText="1"/>
    </xf>
    <xf numFmtId="9" fontId="7" fillId="0" borderId="69" xfId="0" applyNumberFormat="1" applyFont="1" applyBorder="1" applyAlignment="1">
      <alignment vertical="center" wrapText="1"/>
    </xf>
    <xf numFmtId="9" fontId="7" fillId="0" borderId="54" xfId="0" applyNumberFormat="1" applyFont="1" applyBorder="1" applyAlignment="1">
      <alignment vertical="center" wrapText="1"/>
    </xf>
    <xf numFmtId="9" fontId="7" fillId="0" borderId="55" xfId="0" applyNumberFormat="1" applyFont="1" applyBorder="1" applyAlignment="1">
      <alignment vertical="center" wrapText="1"/>
    </xf>
    <xf numFmtId="9" fontId="12" fillId="0" borderId="53" xfId="0" applyNumberFormat="1" applyFont="1" applyBorder="1" applyAlignment="1">
      <alignment vertical="center" wrapText="1"/>
    </xf>
    <xf numFmtId="9" fontId="12" fillId="0" borderId="54" xfId="0" applyNumberFormat="1" applyFont="1" applyBorder="1" applyAlignment="1">
      <alignment vertical="center" wrapText="1"/>
    </xf>
    <xf numFmtId="9" fontId="12" fillId="0" borderId="53" xfId="0" applyNumberFormat="1" applyFont="1" applyBorder="1" applyAlignment="1">
      <alignment vertical="center" wrapText="1"/>
    </xf>
    <xf numFmtId="9" fontId="12" fillId="0" borderId="54" xfId="0" applyNumberFormat="1" applyFont="1" applyBorder="1" applyAlignment="1">
      <alignment vertical="center" wrapText="1"/>
    </xf>
    <xf numFmtId="9" fontId="11" fillId="0" borderId="55" xfId="0" applyNumberFormat="1" applyFont="1" applyBorder="1" applyAlignment="1">
      <alignment vertical="center" wrapText="1"/>
    </xf>
    <xf numFmtId="9" fontId="11" fillId="0" borderId="53" xfId="0" applyNumberFormat="1" applyFont="1" applyBorder="1" applyAlignment="1">
      <alignment vertical="center" wrapText="1"/>
    </xf>
    <xf numFmtId="9" fontId="11" fillId="0" borderId="54" xfId="0" applyNumberFormat="1" applyFont="1" applyBorder="1" applyAlignment="1">
      <alignment vertical="center" wrapText="1"/>
    </xf>
    <xf numFmtId="9" fontId="11" fillId="0" borderId="66" xfId="0" applyNumberFormat="1" applyFont="1" applyBorder="1" applyAlignment="1">
      <alignment wrapText="1"/>
    </xf>
    <xf numFmtId="9" fontId="11" fillId="0" borderId="70" xfId="0" applyNumberFormat="1" applyFont="1" applyBorder="1" applyAlignment="1">
      <alignment wrapText="1"/>
    </xf>
    <xf numFmtId="9" fontId="11" fillId="0" borderId="63" xfId="0" applyNumberFormat="1" applyFont="1" applyBorder="1" applyAlignment="1">
      <alignment wrapText="1"/>
    </xf>
    <xf numFmtId="9" fontId="11" fillId="0" borderId="71" xfId="0" applyNumberFormat="1" applyFont="1" applyBorder="1" applyAlignment="1">
      <alignment wrapText="1"/>
    </xf>
    <xf numFmtId="9" fontId="11" fillId="0" borderId="63" xfId="0" applyNumberFormat="1" applyFont="1" applyBorder="1" applyAlignment="1">
      <alignment vertical="center" wrapText="1"/>
    </xf>
    <xf numFmtId="9" fontId="11" fillId="0" borderId="71" xfId="0" applyNumberFormat="1" applyFont="1" applyBorder="1" applyAlignment="1">
      <alignment vertical="center" wrapText="1"/>
    </xf>
    <xf numFmtId="9" fontId="11" fillId="0" borderId="72" xfId="0" applyNumberFormat="1" applyFont="1" applyBorder="1" applyAlignment="1">
      <alignment vertical="center" wrapText="1"/>
    </xf>
    <xf numFmtId="9" fontId="12" fillId="0" borderId="15" xfId="0" applyNumberFormat="1" applyFont="1" applyBorder="1" applyAlignment="1">
      <alignment vertical="center"/>
    </xf>
    <xf numFmtId="9" fontId="12" fillId="0" borderId="32" xfId="0" applyNumberFormat="1" applyFont="1" applyBorder="1" applyAlignment="1">
      <alignment vertical="center"/>
    </xf>
    <xf numFmtId="9" fontId="12" fillId="0" borderId="33" xfId="0" applyNumberFormat="1" applyFont="1" applyBorder="1" applyAlignment="1">
      <alignment vertical="center" wrapText="1"/>
    </xf>
    <xf numFmtId="9" fontId="7" fillId="0" borderId="62" xfId="0" applyNumberFormat="1" applyFont="1" applyBorder="1" applyAlignment="1">
      <alignment vertical="center" wrapText="1"/>
    </xf>
    <xf numFmtId="9" fontId="7" fillId="0" borderId="73" xfId="0" applyNumberFormat="1" applyFont="1" applyBorder="1" applyAlignment="1">
      <alignment vertical="center" wrapText="1"/>
    </xf>
    <xf numFmtId="9" fontId="7" fillId="0" borderId="53" xfId="0" applyNumberFormat="1" applyFont="1" applyBorder="1" applyAlignment="1">
      <alignment vertical="center" wrapText="1"/>
    </xf>
    <xf numFmtId="9" fontId="11" fillId="0" borderId="53" xfId="0" applyNumberFormat="1" applyFont="1" applyBorder="1" applyAlignment="1">
      <alignment wrapText="1"/>
    </xf>
    <xf numFmtId="9" fontId="11" fillId="0" borderId="54" xfId="0" applyNumberFormat="1" applyFont="1" applyBorder="1" applyAlignment="1">
      <alignment wrapText="1"/>
    </xf>
    <xf numFmtId="9" fontId="11" fillId="0" borderId="53" xfId="0" applyNumberFormat="1" applyFont="1" applyBorder="1" applyAlignment="1">
      <alignment vertical="center"/>
    </xf>
    <xf numFmtId="9" fontId="11" fillId="0" borderId="54" xfId="0" applyNumberFormat="1" applyFont="1" applyBorder="1" applyAlignment="1">
      <alignment vertical="center"/>
    </xf>
    <xf numFmtId="9" fontId="7" fillId="0" borderId="15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/>
    </xf>
    <xf numFmtId="3" fontId="8" fillId="0" borderId="78" xfId="0" applyNumberFormat="1" applyFont="1" applyBorder="1" applyAlignment="1">
      <alignment/>
    </xf>
    <xf numFmtId="3" fontId="8" fillId="0" borderId="81" xfId="0" applyNumberFormat="1" applyFont="1" applyBorder="1" applyAlignment="1">
      <alignment/>
    </xf>
    <xf numFmtId="3" fontId="8" fillId="0" borderId="55" xfId="0" applyNumberFormat="1" applyFont="1" applyBorder="1" applyAlignment="1">
      <alignment/>
    </xf>
    <xf numFmtId="1" fontId="7" fillId="0" borderId="76" xfId="40" applyNumberFormat="1" applyFont="1" applyBorder="1" applyAlignment="1">
      <alignment horizontal="right" vertical="center" wrapText="1"/>
    </xf>
    <xf numFmtId="3" fontId="8" fillId="0" borderId="78" xfId="0" applyNumberFormat="1" applyFont="1" applyBorder="1" applyAlignment="1">
      <alignment horizontal="right"/>
    </xf>
    <xf numFmtId="3" fontId="8" fillId="0" borderId="98" xfId="0" applyNumberFormat="1" applyFont="1" applyBorder="1" applyAlignment="1">
      <alignment horizontal="right"/>
    </xf>
    <xf numFmtId="3" fontId="11" fillId="0" borderId="121" xfId="0" applyNumberFormat="1" applyFont="1" applyBorder="1" applyAlignment="1">
      <alignment horizontal="right"/>
    </xf>
    <xf numFmtId="3" fontId="8" fillId="0" borderId="69" xfId="0" applyNumberFormat="1" applyFont="1" applyBorder="1" applyAlignment="1">
      <alignment horizontal="right"/>
    </xf>
    <xf numFmtId="3" fontId="11" fillId="0" borderId="55" xfId="0" applyNumberFormat="1" applyFont="1" applyBorder="1" applyAlignment="1">
      <alignment horizontal="right"/>
    </xf>
    <xf numFmtId="9" fontId="8" fillId="0" borderId="47" xfId="40" applyNumberFormat="1" applyFont="1" applyBorder="1" applyAlignment="1">
      <alignment horizontal="right" vertical="center" wrapText="1"/>
    </xf>
    <xf numFmtId="9" fontId="8" fillId="0" borderId="48" xfId="40" applyNumberFormat="1" applyFont="1" applyBorder="1" applyAlignment="1">
      <alignment horizontal="right" vertical="center" wrapText="1"/>
    </xf>
    <xf numFmtId="9" fontId="8" fillId="0" borderId="49" xfId="40" applyNumberFormat="1" applyFont="1" applyBorder="1" applyAlignment="1">
      <alignment horizontal="right" vertical="center" wrapText="1"/>
    </xf>
    <xf numFmtId="9" fontId="8" fillId="0" borderId="76" xfId="40" applyNumberFormat="1" applyFont="1" applyBorder="1" applyAlignment="1">
      <alignment horizontal="right" vertical="center" wrapText="1"/>
    </xf>
    <xf numFmtId="9" fontId="8" fillId="0" borderId="77" xfId="40" applyNumberFormat="1" applyFont="1" applyBorder="1" applyAlignment="1">
      <alignment horizontal="right" vertical="center" wrapText="1"/>
    </xf>
    <xf numFmtId="9" fontId="8" fillId="0" borderId="78" xfId="40" applyNumberFormat="1" applyFont="1" applyBorder="1" applyAlignment="1">
      <alignment horizontal="right" vertical="center" wrapText="1"/>
    </xf>
    <xf numFmtId="9" fontId="7" fillId="0" borderId="15" xfId="40" applyNumberFormat="1" applyFont="1" applyBorder="1" applyAlignment="1">
      <alignment horizontal="right" vertical="center" wrapText="1"/>
    </xf>
    <xf numFmtId="9" fontId="7" fillId="0" borderId="32" xfId="40" applyNumberFormat="1" applyFont="1" applyBorder="1" applyAlignment="1">
      <alignment horizontal="right" vertical="center" wrapText="1"/>
    </xf>
    <xf numFmtId="9" fontId="7" fillId="0" borderId="33" xfId="40" applyNumberFormat="1" applyFont="1" applyBorder="1" applyAlignment="1">
      <alignment horizontal="right" vertical="center" wrapText="1"/>
    </xf>
    <xf numFmtId="9" fontId="12" fillId="0" borderId="82" xfId="40" applyNumberFormat="1" applyFont="1" applyBorder="1" applyAlignment="1">
      <alignment horizontal="right" vertical="center" wrapText="1"/>
    </xf>
    <xf numFmtId="9" fontId="12" fillId="0" borderId="67" xfId="40" applyNumberFormat="1" applyFont="1" applyBorder="1" applyAlignment="1">
      <alignment horizontal="right" vertical="center" wrapText="1"/>
    </xf>
    <xf numFmtId="9" fontId="11" fillId="0" borderId="62" xfId="40" applyNumberFormat="1" applyFont="1" applyBorder="1" applyAlignment="1">
      <alignment horizontal="right" vertical="center" wrapText="1"/>
    </xf>
    <xf numFmtId="9" fontId="11" fillId="0" borderId="65" xfId="40" applyNumberFormat="1" applyFont="1" applyBorder="1" applyAlignment="1">
      <alignment horizontal="right" vertical="center" wrapText="1"/>
    </xf>
    <xf numFmtId="9" fontId="11" fillId="0" borderId="53" xfId="40" applyNumberFormat="1" applyFont="1" applyBorder="1" applyAlignment="1">
      <alignment horizontal="right" vertical="center" wrapText="1"/>
    </xf>
    <xf numFmtId="9" fontId="11" fillId="0" borderId="54" xfId="40" applyNumberFormat="1" applyFont="1" applyBorder="1" applyAlignment="1">
      <alignment horizontal="right" vertical="center" wrapText="1"/>
    </xf>
    <xf numFmtId="9" fontId="11" fillId="0" borderId="53" xfId="40" applyNumberFormat="1" applyFont="1" applyBorder="1" applyAlignment="1">
      <alignment vertical="center" wrapText="1"/>
    </xf>
    <xf numFmtId="9" fontId="11" fillId="0" borderId="54" xfId="40" applyNumberFormat="1" applyFont="1" applyBorder="1" applyAlignment="1">
      <alignment vertical="center" wrapText="1"/>
    </xf>
    <xf numFmtId="9" fontId="7" fillId="0" borderId="76" xfId="40" applyNumberFormat="1" applyFont="1" applyBorder="1" applyAlignment="1">
      <alignment horizontal="right" vertical="center" wrapText="1"/>
    </xf>
    <xf numFmtId="9" fontId="7" fillId="0" borderId="77" xfId="40" applyNumberFormat="1" applyFont="1" applyBorder="1" applyAlignment="1">
      <alignment horizontal="right" vertical="center" wrapText="1"/>
    </xf>
    <xf numFmtId="9" fontId="8" fillId="0" borderId="53" xfId="40" applyNumberFormat="1" applyFont="1" applyBorder="1" applyAlignment="1">
      <alignment horizontal="right" vertical="center" wrapText="1"/>
    </xf>
    <xf numFmtId="9" fontId="8" fillId="0" borderId="54" xfId="40" applyNumberFormat="1" applyFont="1" applyBorder="1" applyAlignment="1">
      <alignment horizontal="right" vertical="center" wrapText="1"/>
    </xf>
    <xf numFmtId="9" fontId="11" fillId="0" borderId="53" xfId="40" applyNumberFormat="1" applyFont="1" applyBorder="1" applyAlignment="1">
      <alignment horizontal="right" vertical="center" wrapText="1"/>
    </xf>
    <xf numFmtId="9" fontId="7" fillId="0" borderId="54" xfId="40" applyNumberFormat="1" applyFont="1" applyBorder="1" applyAlignment="1">
      <alignment horizontal="right" vertical="center" wrapText="1"/>
    </xf>
    <xf numFmtId="9" fontId="12" fillId="0" borderId="59" xfId="40" applyNumberFormat="1" applyFont="1" applyBorder="1" applyAlignment="1">
      <alignment horizontal="right" vertical="center" wrapText="1"/>
    </xf>
    <xf numFmtId="9" fontId="12" fillId="0" borderId="60" xfId="40" applyNumberFormat="1" applyFont="1" applyBorder="1" applyAlignment="1">
      <alignment horizontal="right" vertical="center" wrapText="1"/>
    </xf>
    <xf numFmtId="9" fontId="7" fillId="0" borderId="53" xfId="40" applyNumberFormat="1" applyFont="1" applyBorder="1" applyAlignment="1">
      <alignment horizontal="right" vertical="center" wrapText="1"/>
    </xf>
    <xf numFmtId="9" fontId="8" fillId="0" borderId="53" xfId="0" applyNumberFormat="1" applyFont="1" applyBorder="1" applyAlignment="1">
      <alignment vertical="center" wrapText="1"/>
    </xf>
    <xf numFmtId="9" fontId="8" fillId="0" borderId="54" xfId="0" applyNumberFormat="1" applyFont="1" applyBorder="1" applyAlignment="1">
      <alignment vertical="center" wrapText="1"/>
    </xf>
    <xf numFmtId="9" fontId="7" fillId="0" borderId="53" xfId="40" applyNumberFormat="1" applyFont="1" applyBorder="1" applyAlignment="1">
      <alignment horizontal="right" vertical="center" wrapText="1"/>
    </xf>
    <xf numFmtId="9" fontId="7" fillId="0" borderId="54" xfId="40" applyNumberFormat="1" applyFont="1" applyBorder="1" applyAlignment="1">
      <alignment horizontal="right" vertical="center" wrapText="1"/>
    </xf>
    <xf numFmtId="9" fontId="8" fillId="0" borderId="53" xfId="40" applyNumberFormat="1" applyFont="1" applyBorder="1" applyAlignment="1">
      <alignment horizontal="right" vertical="center" wrapText="1"/>
    </xf>
    <xf numFmtId="9" fontId="8" fillId="0" borderId="54" xfId="40" applyNumberFormat="1" applyFont="1" applyBorder="1" applyAlignment="1">
      <alignment horizontal="right" vertical="center" wrapText="1"/>
    </xf>
    <xf numFmtId="9" fontId="12" fillId="0" borderId="53" xfId="40" applyNumberFormat="1" applyFont="1" applyBorder="1" applyAlignment="1">
      <alignment horizontal="right" vertical="center" wrapText="1"/>
    </xf>
    <xf numFmtId="9" fontId="12" fillId="0" borderId="54" xfId="40" applyNumberFormat="1" applyFont="1" applyBorder="1" applyAlignment="1">
      <alignment horizontal="right" vertical="center" wrapText="1"/>
    </xf>
    <xf numFmtId="9" fontId="8" fillId="0" borderId="56" xfId="40" applyNumberFormat="1" applyFont="1" applyBorder="1" applyAlignment="1">
      <alignment horizontal="right" vertical="center" wrapText="1"/>
    </xf>
    <xf numFmtId="9" fontId="8" fillId="0" borderId="57" xfId="40" applyNumberFormat="1" applyFont="1" applyBorder="1" applyAlignment="1">
      <alignment horizontal="right" vertical="center" wrapText="1"/>
    </xf>
    <xf numFmtId="9" fontId="8" fillId="0" borderId="56" xfId="0" applyNumberFormat="1" applyFont="1" applyBorder="1" applyAlignment="1">
      <alignment vertical="center" wrapText="1"/>
    </xf>
    <xf numFmtId="9" fontId="8" fillId="0" borderId="57" xfId="0" applyNumberFormat="1" applyFont="1" applyBorder="1" applyAlignment="1">
      <alignment vertical="center" wrapText="1"/>
    </xf>
    <xf numFmtId="0" fontId="7" fillId="0" borderId="92" xfId="58" applyFont="1" applyBorder="1" applyAlignment="1">
      <alignment horizontal="center"/>
      <protection/>
    </xf>
    <xf numFmtId="0" fontId="7" fillId="0" borderId="17" xfId="58" applyFont="1" applyBorder="1">
      <alignment/>
      <protection/>
    </xf>
    <xf numFmtId="0" fontId="7" fillId="0" borderId="0" xfId="58" applyFont="1">
      <alignment/>
      <protection/>
    </xf>
    <xf numFmtId="0" fontId="8" fillId="0" borderId="11" xfId="58" applyFont="1" applyBorder="1" applyAlignment="1">
      <alignment horizontal="center"/>
      <protection/>
    </xf>
    <xf numFmtId="0" fontId="7" fillId="0" borderId="11" xfId="58" applyFont="1" applyBorder="1" applyAlignment="1">
      <alignment horizontal="center"/>
      <protection/>
    </xf>
    <xf numFmtId="0" fontId="7" fillId="0" borderId="93" xfId="58" applyFont="1" applyBorder="1">
      <alignment/>
      <protection/>
    </xf>
    <xf numFmtId="0" fontId="7" fillId="0" borderId="77" xfId="58" applyFont="1" applyBorder="1">
      <alignment/>
      <protection/>
    </xf>
    <xf numFmtId="0" fontId="7" fillId="0" borderId="23" xfId="58" applyFont="1" applyBorder="1" applyAlignment="1">
      <alignment horizontal="center"/>
      <protection/>
    </xf>
    <xf numFmtId="0" fontId="7" fillId="0" borderId="22" xfId="58" applyFont="1" applyBorder="1">
      <alignment/>
      <protection/>
    </xf>
    <xf numFmtId="3" fontId="7" fillId="0" borderId="110" xfId="58" applyNumberFormat="1" applyFont="1" applyBorder="1">
      <alignment/>
      <protection/>
    </xf>
    <xf numFmtId="3" fontId="7" fillId="0" borderId="22" xfId="58" applyNumberFormat="1" applyFont="1" applyBorder="1">
      <alignment/>
      <protection/>
    </xf>
    <xf numFmtId="0" fontId="7" fillId="0" borderId="12" xfId="58" applyFont="1" applyBorder="1" applyAlignment="1">
      <alignment horizontal="center"/>
      <protection/>
    </xf>
    <xf numFmtId="3" fontId="7" fillId="0" borderId="26" xfId="58" applyNumberFormat="1" applyFont="1" applyBorder="1">
      <alignment/>
      <protection/>
    </xf>
    <xf numFmtId="0" fontId="8" fillId="0" borderId="14" xfId="58" applyFont="1" applyBorder="1" applyAlignment="1">
      <alignment horizontal="center"/>
      <protection/>
    </xf>
    <xf numFmtId="3" fontId="8" fillId="0" borderId="34" xfId="58" applyNumberFormat="1" applyFont="1" applyBorder="1">
      <alignment/>
      <protection/>
    </xf>
    <xf numFmtId="9" fontId="8" fillId="0" borderId="47" xfId="0" applyNumberFormat="1" applyFont="1" applyBorder="1" applyAlignment="1">
      <alignment/>
    </xf>
    <xf numFmtId="9" fontId="8" fillId="0" borderId="48" xfId="0" applyNumberFormat="1" applyFont="1" applyBorder="1" applyAlignment="1">
      <alignment/>
    </xf>
    <xf numFmtId="9" fontId="8" fillId="0" borderId="49" xfId="0" applyNumberFormat="1" applyFont="1" applyBorder="1" applyAlignment="1">
      <alignment/>
    </xf>
    <xf numFmtId="9" fontId="8" fillId="0" borderId="76" xfId="0" applyNumberFormat="1" applyFont="1" applyBorder="1" applyAlignment="1">
      <alignment/>
    </xf>
    <xf numFmtId="9" fontId="8" fillId="0" borderId="77" xfId="0" applyNumberFormat="1" applyFont="1" applyBorder="1" applyAlignment="1">
      <alignment/>
    </xf>
    <xf numFmtId="9" fontId="8" fillId="0" borderId="78" xfId="0" applyNumberFormat="1" applyFont="1" applyBorder="1" applyAlignment="1">
      <alignment/>
    </xf>
    <xf numFmtId="9" fontId="7" fillId="0" borderId="76" xfId="0" applyNumberFormat="1" applyFont="1" applyBorder="1" applyAlignment="1">
      <alignment horizontal="right" vertical="center" wrapText="1"/>
    </xf>
    <xf numFmtId="9" fontId="7" fillId="0" borderId="77" xfId="0" applyNumberFormat="1" applyFont="1" applyBorder="1" applyAlignment="1">
      <alignment horizontal="right" vertical="center" wrapText="1"/>
    </xf>
    <xf numFmtId="9" fontId="7" fillId="0" borderId="78" xfId="0" applyNumberFormat="1" applyFont="1" applyBorder="1" applyAlignment="1">
      <alignment horizontal="right" vertical="center" wrapText="1"/>
    </xf>
    <xf numFmtId="9" fontId="11" fillId="0" borderId="62" xfId="0" applyNumberFormat="1" applyFont="1" applyBorder="1" applyAlignment="1">
      <alignment/>
    </xf>
    <xf numFmtId="9" fontId="11" fillId="0" borderId="65" xfId="0" applyNumberFormat="1" applyFont="1" applyBorder="1" applyAlignment="1">
      <alignment/>
    </xf>
    <xf numFmtId="9" fontId="11" fillId="0" borderId="69" xfId="0" applyNumberFormat="1" applyFont="1" applyBorder="1" applyAlignment="1">
      <alignment/>
    </xf>
    <xf numFmtId="9" fontId="11" fillId="0" borderId="53" xfId="0" applyNumberFormat="1" applyFont="1" applyBorder="1" applyAlignment="1">
      <alignment/>
    </xf>
    <xf numFmtId="9" fontId="11" fillId="0" borderId="54" xfId="0" applyNumberFormat="1" applyFont="1" applyBorder="1" applyAlignment="1">
      <alignment/>
    </xf>
    <xf numFmtId="9" fontId="11" fillId="0" borderId="55" xfId="0" applyNumberFormat="1" applyFont="1" applyBorder="1" applyAlignment="1">
      <alignment/>
    </xf>
    <xf numFmtId="9" fontId="11" fillId="0" borderId="63" xfId="0" applyNumberFormat="1" applyFont="1" applyBorder="1" applyAlignment="1">
      <alignment horizontal="right" vertical="center" wrapText="1"/>
    </xf>
    <xf numFmtId="9" fontId="11" fillId="0" borderId="71" xfId="0" applyNumberFormat="1" applyFont="1" applyBorder="1" applyAlignment="1">
      <alignment horizontal="right" vertical="center" wrapText="1"/>
    </xf>
    <xf numFmtId="9" fontId="11" fillId="0" borderId="72" xfId="0" applyNumberFormat="1" applyFont="1" applyBorder="1" applyAlignment="1">
      <alignment horizontal="right" vertical="center" wrapText="1"/>
    </xf>
    <xf numFmtId="9" fontId="7" fillId="0" borderId="76" xfId="0" applyNumberFormat="1" applyFont="1" applyBorder="1" applyAlignment="1">
      <alignment/>
    </xf>
    <xf numFmtId="9" fontId="7" fillId="0" borderId="77" xfId="0" applyNumberFormat="1" applyFont="1" applyBorder="1" applyAlignment="1">
      <alignment/>
    </xf>
    <xf numFmtId="9" fontId="7" fillId="0" borderId="78" xfId="0" applyNumberFormat="1" applyFont="1" applyBorder="1" applyAlignment="1">
      <alignment/>
    </xf>
    <xf numFmtId="9" fontId="11" fillId="0" borderId="62" xfId="0" applyNumberFormat="1" applyFont="1" applyBorder="1" applyAlignment="1">
      <alignment/>
    </xf>
    <xf numFmtId="9" fontId="11" fillId="0" borderId="65" xfId="0" applyNumberFormat="1" applyFont="1" applyBorder="1" applyAlignment="1">
      <alignment/>
    </xf>
    <xf numFmtId="9" fontId="11" fillId="0" borderId="69" xfId="0" applyNumberFormat="1" applyFont="1" applyBorder="1" applyAlignment="1">
      <alignment/>
    </xf>
    <xf numFmtId="9" fontId="8" fillId="0" borderId="54" xfId="0" applyNumberFormat="1" applyFont="1" applyBorder="1" applyAlignment="1">
      <alignment/>
    </xf>
    <xf numFmtId="9" fontId="8" fillId="0" borderId="55" xfId="0" applyNumberFormat="1" applyFont="1" applyBorder="1" applyAlignment="1">
      <alignment/>
    </xf>
    <xf numFmtId="9" fontId="11" fillId="0" borderId="63" xfId="0" applyNumberFormat="1" applyFont="1" applyBorder="1" applyAlignment="1">
      <alignment/>
    </xf>
    <xf numFmtId="9" fontId="11" fillId="0" borderId="71" xfId="0" applyNumberFormat="1" applyFont="1" applyBorder="1" applyAlignment="1">
      <alignment/>
    </xf>
    <xf numFmtId="9" fontId="11" fillId="0" borderId="72" xfId="0" applyNumberFormat="1" applyFont="1" applyBorder="1" applyAlignment="1">
      <alignment/>
    </xf>
    <xf numFmtId="9" fontId="8" fillId="0" borderId="79" xfId="0" applyNumberFormat="1" applyFont="1" applyBorder="1" applyAlignment="1">
      <alignment/>
    </xf>
    <xf numFmtId="9" fontId="8" fillId="0" borderId="80" xfId="0" applyNumberFormat="1" applyFont="1" applyBorder="1" applyAlignment="1">
      <alignment/>
    </xf>
    <xf numFmtId="9" fontId="8" fillId="0" borderId="81" xfId="0" applyNumberFormat="1" applyFont="1" applyBorder="1" applyAlignment="1">
      <alignment/>
    </xf>
    <xf numFmtId="9" fontId="7" fillId="0" borderId="15" xfId="0" applyNumberFormat="1" applyFont="1" applyBorder="1" applyAlignment="1">
      <alignment/>
    </xf>
    <xf numFmtId="9" fontId="7" fillId="0" borderId="32" xfId="0" applyNumberFormat="1" applyFont="1" applyBorder="1" applyAlignment="1">
      <alignment/>
    </xf>
    <xf numFmtId="9" fontId="7" fillId="0" borderId="33" xfId="0" applyNumberFormat="1" applyFont="1" applyBorder="1" applyAlignment="1">
      <alignment/>
    </xf>
    <xf numFmtId="9" fontId="7" fillId="0" borderId="47" xfId="0" applyNumberFormat="1" applyFont="1" applyBorder="1" applyAlignment="1">
      <alignment horizontal="right" vertical="center" wrapText="1"/>
    </xf>
    <xf numFmtId="9" fontId="7" fillId="0" borderId="48" xfId="0" applyNumberFormat="1" applyFont="1" applyBorder="1" applyAlignment="1">
      <alignment horizontal="right" vertical="center" wrapText="1"/>
    </xf>
    <xf numFmtId="9" fontId="7" fillId="0" borderId="49" xfId="0" applyNumberFormat="1" applyFont="1" applyBorder="1" applyAlignment="1">
      <alignment horizontal="right" vertical="center" wrapText="1"/>
    </xf>
    <xf numFmtId="9" fontId="11" fillId="0" borderId="62" xfId="0" applyNumberFormat="1" applyFont="1" applyBorder="1" applyAlignment="1">
      <alignment horizontal="right" vertical="center" wrapText="1"/>
    </xf>
    <xf numFmtId="9" fontId="11" fillId="0" borderId="65" xfId="0" applyNumberFormat="1" applyFont="1" applyBorder="1" applyAlignment="1">
      <alignment horizontal="right" vertical="center" wrapText="1"/>
    </xf>
    <xf numFmtId="9" fontId="11" fillId="0" borderId="69" xfId="0" applyNumberFormat="1" applyFont="1" applyBorder="1" applyAlignment="1">
      <alignment horizontal="right" vertical="center" wrapText="1"/>
    </xf>
    <xf numFmtId="9" fontId="11" fillId="0" borderId="53" xfId="0" applyNumberFormat="1" applyFont="1" applyBorder="1" applyAlignment="1">
      <alignment horizontal="right" vertical="center" wrapText="1"/>
    </xf>
    <xf numFmtId="9" fontId="11" fillId="0" borderId="54" xfId="0" applyNumberFormat="1" applyFont="1" applyBorder="1" applyAlignment="1">
      <alignment horizontal="right" vertical="center" wrapText="1"/>
    </xf>
    <xf numFmtId="9" fontId="11" fillId="0" borderId="55" xfId="0" applyNumberFormat="1" applyFont="1" applyBorder="1" applyAlignment="1">
      <alignment horizontal="right" vertical="center" wrapText="1"/>
    </xf>
    <xf numFmtId="9" fontId="7" fillId="0" borderId="79" xfId="0" applyNumberFormat="1" applyFont="1" applyBorder="1" applyAlignment="1">
      <alignment/>
    </xf>
    <xf numFmtId="9" fontId="7" fillId="0" borderId="80" xfId="0" applyNumberFormat="1" applyFont="1" applyBorder="1" applyAlignment="1">
      <alignment/>
    </xf>
    <xf numFmtId="9" fontId="7" fillId="0" borderId="81" xfId="0" applyNumberFormat="1" applyFont="1" applyBorder="1" applyAlignment="1">
      <alignment/>
    </xf>
    <xf numFmtId="9" fontId="7" fillId="0" borderId="15" xfId="0" applyNumberFormat="1" applyFont="1" applyBorder="1" applyAlignment="1">
      <alignment/>
    </xf>
    <xf numFmtId="9" fontId="7" fillId="0" borderId="32" xfId="0" applyNumberFormat="1" applyFont="1" applyBorder="1" applyAlignment="1">
      <alignment/>
    </xf>
    <xf numFmtId="9" fontId="7" fillId="0" borderId="33" xfId="0" applyNumberFormat="1" applyFont="1" applyBorder="1" applyAlignment="1">
      <alignment/>
    </xf>
    <xf numFmtId="9" fontId="7" fillId="0" borderId="15" xfId="40" applyNumberFormat="1" applyFont="1" applyBorder="1" applyAlignment="1">
      <alignment horizontal="right"/>
    </xf>
    <xf numFmtId="9" fontId="7" fillId="0" borderId="32" xfId="40" applyNumberFormat="1" applyFont="1" applyBorder="1" applyAlignment="1">
      <alignment horizontal="right"/>
    </xf>
    <xf numFmtId="9" fontId="7" fillId="0" borderId="33" xfId="40" applyNumberFormat="1" applyFont="1" applyBorder="1" applyAlignment="1">
      <alignment horizontal="right"/>
    </xf>
    <xf numFmtId="9" fontId="8" fillId="0" borderId="82" xfId="0" applyNumberFormat="1" applyFont="1" applyFill="1" applyBorder="1" applyAlignment="1">
      <alignment/>
    </xf>
    <xf numFmtId="9" fontId="8" fillId="0" borderId="83" xfId="0" applyNumberFormat="1" applyFont="1" applyFill="1" applyBorder="1" applyAlignment="1">
      <alignment/>
    </xf>
    <xf numFmtId="9" fontId="8" fillId="0" borderId="84" xfId="0" applyNumberFormat="1" applyFont="1" applyFill="1" applyBorder="1" applyAlignment="1">
      <alignment/>
    </xf>
    <xf numFmtId="9" fontId="7" fillId="0" borderId="15" xfId="0" applyNumberFormat="1" applyFont="1" applyBorder="1" applyAlignment="1">
      <alignment horizontal="right"/>
    </xf>
    <xf numFmtId="9" fontId="7" fillId="0" borderId="32" xfId="0" applyNumberFormat="1" applyFont="1" applyBorder="1" applyAlignment="1">
      <alignment horizontal="right"/>
    </xf>
    <xf numFmtId="9" fontId="7" fillId="0" borderId="33" xfId="0" applyNumberFormat="1" applyFont="1" applyBorder="1" applyAlignment="1">
      <alignment horizontal="right"/>
    </xf>
    <xf numFmtId="9" fontId="7" fillId="0" borderId="93" xfId="40" applyNumberFormat="1" applyFont="1" applyBorder="1" applyAlignment="1">
      <alignment horizontal="right" vertical="center" wrapText="1"/>
    </xf>
    <xf numFmtId="9" fontId="8" fillId="0" borderId="94" xfId="0" applyNumberFormat="1" applyFont="1" applyBorder="1" applyAlignment="1">
      <alignment horizontal="right"/>
    </xf>
    <xf numFmtId="9" fontId="8" fillId="0" borderId="65" xfId="0" applyNumberFormat="1" applyFont="1" applyBorder="1" applyAlignment="1">
      <alignment horizontal="right"/>
    </xf>
    <xf numFmtId="9" fontId="8" fillId="0" borderId="69" xfId="0" applyNumberFormat="1" applyFont="1" applyBorder="1" applyAlignment="1">
      <alignment horizontal="right"/>
    </xf>
    <xf numFmtId="9" fontId="11" fillId="0" borderId="95" xfId="0" applyNumberFormat="1" applyFont="1" applyBorder="1" applyAlignment="1">
      <alignment horizontal="right" vertical="center" wrapText="1"/>
    </xf>
    <xf numFmtId="9" fontId="7" fillId="0" borderId="93" xfId="0" applyNumberFormat="1" applyFont="1" applyBorder="1" applyAlignment="1">
      <alignment horizontal="right" vertical="center" wrapText="1"/>
    </xf>
    <xf numFmtId="9" fontId="11" fillId="0" borderId="94" xfId="0" applyNumberFormat="1" applyFont="1" applyBorder="1" applyAlignment="1">
      <alignment horizontal="right" vertical="center" wrapText="1"/>
    </xf>
    <xf numFmtId="9" fontId="11" fillId="0" borderId="73" xfId="0" applyNumberFormat="1" applyFont="1" applyBorder="1" applyAlignment="1">
      <alignment horizontal="right"/>
    </xf>
    <xf numFmtId="9" fontId="11" fillId="0" borderId="54" xfId="0" applyNumberFormat="1" applyFont="1" applyBorder="1" applyAlignment="1">
      <alignment horizontal="right"/>
    </xf>
    <xf numFmtId="9" fontId="11" fillId="0" borderId="55" xfId="0" applyNumberFormat="1" applyFont="1" applyBorder="1" applyAlignment="1">
      <alignment horizontal="right"/>
    </xf>
    <xf numFmtId="9" fontId="7" fillId="0" borderId="93" xfId="0" applyNumberFormat="1" applyFont="1" applyBorder="1" applyAlignment="1">
      <alignment horizontal="right"/>
    </xf>
    <xf numFmtId="9" fontId="7" fillId="0" borderId="77" xfId="0" applyNumberFormat="1" applyFont="1" applyBorder="1" applyAlignment="1">
      <alignment horizontal="right"/>
    </xf>
    <xf numFmtId="9" fontId="7" fillId="0" borderId="78" xfId="0" applyNumberFormat="1" applyFont="1" applyBorder="1" applyAlignment="1">
      <alignment horizontal="right"/>
    </xf>
    <xf numFmtId="9" fontId="11" fillId="0" borderId="95" xfId="0" applyNumberFormat="1" applyFont="1" applyBorder="1" applyAlignment="1">
      <alignment horizontal="right"/>
    </xf>
    <xf numFmtId="9" fontId="11" fillId="0" borderId="71" xfId="0" applyNumberFormat="1" applyFont="1" applyBorder="1" applyAlignment="1">
      <alignment horizontal="right"/>
    </xf>
    <xf numFmtId="9" fontId="11" fillId="0" borderId="72" xfId="0" applyNumberFormat="1" applyFont="1" applyBorder="1" applyAlignment="1">
      <alignment horizontal="right"/>
    </xf>
    <xf numFmtId="9" fontId="7" fillId="0" borderId="96" xfId="0" applyNumberFormat="1" applyFont="1" applyBorder="1" applyAlignment="1">
      <alignment horizontal="right"/>
    </xf>
    <xf numFmtId="9" fontId="7" fillId="0" borderId="86" xfId="0" applyNumberFormat="1" applyFont="1" applyBorder="1" applyAlignment="1">
      <alignment horizontal="right"/>
    </xf>
    <xf numFmtId="9" fontId="7" fillId="0" borderId="87" xfId="0" applyNumberFormat="1" applyFont="1" applyBorder="1" applyAlignment="1">
      <alignment horizontal="right"/>
    </xf>
    <xf numFmtId="9" fontId="8" fillId="0" borderId="88" xfId="0" applyNumberFormat="1" applyFont="1" applyBorder="1" applyAlignment="1">
      <alignment horizontal="right"/>
    </xf>
    <xf numFmtId="9" fontId="8" fillId="0" borderId="83" xfId="0" applyNumberFormat="1" applyFont="1" applyBorder="1" applyAlignment="1">
      <alignment horizontal="right"/>
    </xf>
    <xf numFmtId="9" fontId="8" fillId="0" borderId="84" xfId="0" applyNumberFormat="1" applyFont="1" applyBorder="1" applyAlignment="1">
      <alignment horizontal="right"/>
    </xf>
    <xf numFmtId="9" fontId="12" fillId="0" borderId="68" xfId="40" applyNumberFormat="1" applyFont="1" applyBorder="1" applyAlignment="1">
      <alignment horizontal="right" vertical="center" wrapText="1"/>
    </xf>
    <xf numFmtId="9" fontId="11" fillId="0" borderId="69" xfId="40" applyNumberFormat="1" applyFont="1" applyBorder="1" applyAlignment="1">
      <alignment horizontal="right" vertical="center" wrapText="1"/>
    </xf>
    <xf numFmtId="9" fontId="12" fillId="0" borderId="55" xfId="40" applyNumberFormat="1" applyFont="1" applyBorder="1" applyAlignment="1">
      <alignment horizontal="right" vertical="center" wrapText="1"/>
    </xf>
    <xf numFmtId="9" fontId="11" fillId="0" borderId="55" xfId="40" applyNumberFormat="1" applyFont="1" applyBorder="1" applyAlignment="1">
      <alignment horizontal="right" vertical="center" wrapText="1"/>
    </xf>
    <xf numFmtId="9" fontId="7" fillId="0" borderId="78" xfId="40" applyNumberFormat="1" applyFont="1" applyBorder="1" applyAlignment="1">
      <alignment horizontal="right" vertical="center" wrapText="1"/>
    </xf>
    <xf numFmtId="9" fontId="12" fillId="0" borderId="78" xfId="40" applyNumberFormat="1" applyFont="1" applyBorder="1" applyAlignment="1">
      <alignment horizontal="right" vertical="center" wrapText="1"/>
    </xf>
    <xf numFmtId="9" fontId="12" fillId="0" borderId="61" xfId="40" applyNumberFormat="1" applyFont="1" applyBorder="1" applyAlignment="1">
      <alignment horizontal="right" vertical="center" wrapText="1"/>
    </xf>
    <xf numFmtId="9" fontId="7" fillId="0" borderId="55" xfId="40" applyNumberFormat="1" applyFont="1" applyBorder="1" applyAlignment="1">
      <alignment horizontal="right" vertical="center" wrapText="1"/>
    </xf>
    <xf numFmtId="9" fontId="12" fillId="0" borderId="58" xfId="40" applyNumberFormat="1" applyFont="1" applyBorder="1" applyAlignment="1">
      <alignment horizontal="right" vertical="center" wrapText="1"/>
    </xf>
    <xf numFmtId="9" fontId="14" fillId="0" borderId="30" xfId="0" applyNumberFormat="1" applyFont="1" applyBorder="1" applyAlignment="1">
      <alignment/>
    </xf>
    <xf numFmtId="9" fontId="14" fillId="0" borderId="20" xfId="0" applyNumberFormat="1" applyFont="1" applyBorder="1" applyAlignment="1">
      <alignment/>
    </xf>
    <xf numFmtId="9" fontId="14" fillId="0" borderId="31" xfId="0" applyNumberFormat="1" applyFont="1" applyBorder="1" applyAlignment="1">
      <alignment/>
    </xf>
    <xf numFmtId="9" fontId="13" fillId="0" borderId="10" xfId="40" applyNumberFormat="1" applyFont="1" applyBorder="1" applyAlignment="1">
      <alignment horizontal="right"/>
    </xf>
    <xf numFmtId="9" fontId="14" fillId="0" borderId="36" xfId="0" applyNumberFormat="1" applyFont="1" applyBorder="1" applyAlignment="1">
      <alignment/>
    </xf>
    <xf numFmtId="9" fontId="13" fillId="0" borderId="10" xfId="0" applyNumberFormat="1" applyFont="1" applyBorder="1" applyAlignment="1">
      <alignment/>
    </xf>
    <xf numFmtId="9" fontId="14" fillId="0" borderId="36" xfId="0" applyNumberFormat="1" applyFont="1" applyBorder="1" applyAlignment="1">
      <alignment/>
    </xf>
    <xf numFmtId="9" fontId="13" fillId="0" borderId="17" xfId="0" applyNumberFormat="1" applyFont="1" applyBorder="1" applyAlignment="1">
      <alignment/>
    </xf>
    <xf numFmtId="9" fontId="13" fillId="0" borderId="74" xfId="0" applyNumberFormat="1" applyFont="1" applyBorder="1" applyAlignment="1">
      <alignment/>
    </xf>
    <xf numFmtId="9" fontId="8" fillId="0" borderId="41" xfId="63" applyNumberFormat="1" applyFont="1" applyBorder="1">
      <alignment/>
      <protection/>
    </xf>
    <xf numFmtId="3" fontId="14" fillId="0" borderId="20" xfId="0" applyNumberFormat="1" applyFont="1" applyFill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174" fontId="7" fillId="0" borderId="12" xfId="40" applyNumberFormat="1" applyFont="1" applyBorder="1" applyAlignment="1">
      <alignment horizontal="center" vertical="center" wrapText="1"/>
    </xf>
    <xf numFmtId="174" fontId="7" fillId="0" borderId="26" xfId="40" applyNumberFormat="1" applyFont="1" applyBorder="1" applyAlignment="1">
      <alignment horizontal="center" vertical="center" wrapText="1"/>
    </xf>
    <xf numFmtId="174" fontId="7" fillId="0" borderId="27" xfId="4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4" fontId="7" fillId="0" borderId="42" xfId="40" applyNumberFormat="1" applyFont="1" applyBorder="1" applyAlignment="1">
      <alignment horizontal="center" vertical="center" wrapText="1"/>
    </xf>
    <xf numFmtId="174" fontId="7" fillId="0" borderId="0" xfId="4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left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7" fillId="0" borderId="12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23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0" borderId="98" xfId="0" applyFont="1" applyBorder="1" applyAlignment="1">
      <alignment horizontal="center"/>
    </xf>
    <xf numFmtId="0" fontId="19" fillId="0" borderId="124" xfId="0" applyFont="1" applyBorder="1" applyAlignment="1">
      <alignment horizontal="center"/>
    </xf>
    <xf numFmtId="0" fontId="19" fillId="0" borderId="125" xfId="0" applyFont="1" applyBorder="1" applyAlignment="1">
      <alignment horizontal="center"/>
    </xf>
    <xf numFmtId="0" fontId="19" fillId="0" borderId="121" xfId="0" applyFont="1" applyBorder="1" applyAlignment="1">
      <alignment horizontal="center"/>
    </xf>
    <xf numFmtId="0" fontId="19" fillId="0" borderId="126" xfId="0" applyFont="1" applyBorder="1" applyAlignment="1">
      <alignment horizontal="center"/>
    </xf>
    <xf numFmtId="0" fontId="19" fillId="0" borderId="127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128" xfId="0" applyFont="1" applyBorder="1" applyAlignment="1">
      <alignment horizontal="center"/>
    </xf>
    <xf numFmtId="0" fontId="19" fillId="0" borderId="129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8" fillId="0" borderId="35" xfId="0" applyFont="1" applyBorder="1" applyAlignment="1">
      <alignment vertical="center" wrapText="1"/>
    </xf>
    <xf numFmtId="0" fontId="8" fillId="0" borderId="130" xfId="0" applyFont="1" applyBorder="1" applyAlignment="1">
      <alignment vertical="center" wrapText="1"/>
    </xf>
    <xf numFmtId="0" fontId="8" fillId="0" borderId="131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32" xfId="0" applyFont="1" applyBorder="1" applyAlignment="1">
      <alignment vertical="center" wrapText="1"/>
    </xf>
    <xf numFmtId="0" fontId="8" fillId="0" borderId="133" xfId="0" applyFont="1" applyBorder="1" applyAlignment="1">
      <alignment vertical="center" wrapText="1"/>
    </xf>
    <xf numFmtId="0" fontId="8" fillId="0" borderId="91" xfId="0" applyFont="1" applyBorder="1" applyAlignment="1">
      <alignment horizontal="left"/>
    </xf>
    <xf numFmtId="0" fontId="8" fillId="0" borderId="134" xfId="0" applyFont="1" applyBorder="1" applyAlignment="1">
      <alignment horizontal="left"/>
    </xf>
    <xf numFmtId="0" fontId="8" fillId="0" borderId="25" xfId="0" applyFont="1" applyBorder="1" applyAlignment="1">
      <alignment horizontal="left" vertical="center" wrapText="1"/>
    </xf>
    <xf numFmtId="0" fontId="8" fillId="0" borderId="13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/>
    </xf>
    <xf numFmtId="0" fontId="8" fillId="0" borderId="126" xfId="0" applyFont="1" applyBorder="1" applyAlignment="1">
      <alignment horizontal="left"/>
    </xf>
    <xf numFmtId="0" fontId="43" fillId="0" borderId="38" xfId="58" applyFont="1" applyBorder="1" applyAlignment="1">
      <alignment horizontal="center" vertical="center"/>
      <protection/>
    </xf>
    <xf numFmtId="0" fontId="0" fillId="0" borderId="40" xfId="58" applyBorder="1" applyAlignment="1">
      <alignment horizontal="center" vertical="center"/>
      <protection/>
    </xf>
    <xf numFmtId="0" fontId="43" fillId="0" borderId="12" xfId="58" applyFont="1" applyBorder="1" applyAlignment="1">
      <alignment horizontal="center"/>
      <protection/>
    </xf>
    <xf numFmtId="0" fontId="43" fillId="0" borderId="27" xfId="58" applyFont="1" applyBorder="1" applyAlignment="1">
      <alignment horizontal="center"/>
      <protection/>
    </xf>
    <xf numFmtId="0" fontId="7" fillId="0" borderId="114" xfId="58" applyFont="1" applyBorder="1" applyAlignment="1">
      <alignment horizontal="center" vertical="center"/>
      <protection/>
    </xf>
    <xf numFmtId="0" fontId="0" fillId="0" borderId="117" xfId="58" applyBorder="1" applyAlignment="1">
      <alignment horizontal="center" vertical="center"/>
      <protection/>
    </xf>
    <xf numFmtId="0" fontId="7" fillId="0" borderId="17" xfId="58" applyFont="1" applyBorder="1" applyAlignment="1">
      <alignment horizontal="center" vertical="center"/>
      <protection/>
    </xf>
    <xf numFmtId="0" fontId="0" fillId="0" borderId="74" xfId="58" applyBorder="1" applyAlignment="1">
      <alignment horizontal="center" vertical="center"/>
      <protection/>
    </xf>
    <xf numFmtId="0" fontId="7" fillId="0" borderId="12" xfId="58" applyFont="1" applyBorder="1" applyAlignment="1">
      <alignment horizontal="center" vertical="center"/>
      <protection/>
    </xf>
    <xf numFmtId="0" fontId="7" fillId="0" borderId="27" xfId="58" applyFont="1" applyBorder="1" applyAlignment="1">
      <alignment horizontal="center" vertical="center"/>
      <protection/>
    </xf>
    <xf numFmtId="0" fontId="7" fillId="0" borderId="38" xfId="58" applyFont="1" applyBorder="1" applyAlignment="1">
      <alignment horizontal="center" vertical="center"/>
      <protection/>
    </xf>
    <xf numFmtId="0" fontId="1" fillId="0" borderId="24" xfId="58" applyFont="1" applyBorder="1" applyAlignment="1">
      <alignment horizontal="center" vertical="center"/>
      <protection/>
    </xf>
    <xf numFmtId="0" fontId="1" fillId="0" borderId="40" xfId="58" applyFont="1" applyBorder="1" applyAlignment="1">
      <alignment horizontal="center" vertical="center"/>
      <protection/>
    </xf>
    <xf numFmtId="0" fontId="7" fillId="0" borderId="38" xfId="58" applyFont="1" applyBorder="1" applyAlignment="1">
      <alignment horizontal="center" vertical="center" wrapText="1"/>
      <protection/>
    </xf>
    <xf numFmtId="0" fontId="1" fillId="0" borderId="40" xfId="58" applyFont="1" applyBorder="1" applyAlignment="1">
      <alignment horizontal="center" vertical="center" wrapText="1"/>
      <protection/>
    </xf>
    <xf numFmtId="0" fontId="13" fillId="0" borderId="100" xfId="64" applyFont="1" applyBorder="1" applyAlignment="1">
      <alignment horizontal="center" vertical="center"/>
      <protection/>
    </xf>
    <xf numFmtId="0" fontId="8" fillId="0" borderId="0" xfId="64" applyFont="1" applyBorder="1" applyAlignment="1">
      <alignment horizontal="center"/>
      <protection/>
    </xf>
    <xf numFmtId="0" fontId="14" fillId="0" borderId="100" xfId="58" applyFont="1" applyBorder="1" applyAlignment="1">
      <alignment/>
      <protection/>
    </xf>
    <xf numFmtId="49" fontId="14" fillId="0" borderId="100" xfId="64" applyNumberFormat="1" applyFont="1" applyBorder="1" applyAlignment="1">
      <alignment/>
      <protection/>
    </xf>
    <xf numFmtId="49" fontId="14" fillId="0" borderId="100" xfId="64" applyNumberFormat="1" applyFont="1" applyBorder="1" applyAlignment="1">
      <alignment horizontal="left" vertical="center" wrapText="1"/>
      <protection/>
    </xf>
    <xf numFmtId="49" fontId="14" fillId="0" borderId="101" xfId="64" applyNumberFormat="1" applyFont="1" applyBorder="1" applyAlignment="1">
      <alignment horizontal="left" vertical="center"/>
      <protection/>
    </xf>
    <xf numFmtId="49" fontId="14" fillId="0" borderId="100" xfId="64" applyNumberFormat="1" applyFont="1" applyBorder="1" applyAlignment="1">
      <alignment horizontal="left" vertical="center"/>
      <protection/>
    </xf>
    <xf numFmtId="49" fontId="45" fillId="0" borderId="100" xfId="64" applyNumberFormat="1" applyFont="1" applyBorder="1" applyAlignment="1">
      <alignment horizontal="left" vertical="center"/>
      <protection/>
    </xf>
    <xf numFmtId="49" fontId="14" fillId="0" borderId="100" xfId="64" applyNumberFormat="1" applyFont="1" applyBorder="1" applyAlignment="1">
      <alignment wrapText="1"/>
      <protection/>
    </xf>
    <xf numFmtId="49" fontId="13" fillId="0" borderId="100" xfId="64" applyNumberFormat="1" applyFont="1" applyBorder="1" applyAlignment="1">
      <alignment horizontal="left" vertical="center" wrapText="1"/>
      <protection/>
    </xf>
    <xf numFmtId="49" fontId="46" fillId="0" borderId="100" xfId="64" applyNumberFormat="1" applyFont="1" applyBorder="1" applyAlignment="1">
      <alignment horizontal="left" vertical="center"/>
      <protection/>
    </xf>
    <xf numFmtId="49" fontId="46" fillId="0" borderId="100" xfId="64" applyNumberFormat="1" applyFont="1" applyBorder="1" applyAlignment="1">
      <alignment horizontal="left" vertical="center" wrapText="1"/>
      <protection/>
    </xf>
    <xf numFmtId="49" fontId="13" fillId="0" borderId="100" xfId="64" applyNumberFormat="1" applyFont="1" applyBorder="1" applyAlignment="1">
      <alignment horizontal="left" vertic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Normál_2009 testületi táblák minta" xfId="58"/>
    <cellStyle name="Normál_2009kv.osztályok3" xfId="59"/>
    <cellStyle name="Normál_2010 2. mód." xfId="60"/>
    <cellStyle name="Normál_21.a.mell" xfId="61"/>
    <cellStyle name="Normál_egügy (3) 2" xfId="62"/>
    <cellStyle name="Normál_pénzkészl.vált." xfId="63"/>
    <cellStyle name="Normál_vagyon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2000\home\Pukltsgvet\N&#211;RA\K&#214;LT&#201;SGVET&#201;S\2013\oszt&#225;lyos%20t&#225;bla%20el&#337;terjeszt&#233;s\2013%20el&#337;terjeszt&#233;s%20sz&#225;mszaki%20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&#246;lts&#233;gvet&#233;s\2012%20k&#246;lts&#233;gvet&#233;s\K&#246;lts&#233;gvet&#233;s%20t&#225;bl&#225;zat%20mell&#233;kletei\Cig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égi"/>
      <sheetName val="Intézmények"/>
      <sheetName val="füzet"/>
      <sheetName val="ellenőrző"/>
      <sheetName val="Tartalomjegyzék"/>
      <sheetName val="1.Összesítő"/>
      <sheetName val="1.1.KTV-I mérleg"/>
      <sheetName val="1.2.Többéves kihat"/>
      <sheetName val="1.3.Előir.felh."/>
      <sheetName val="1.4. Közv. tám"/>
      <sheetName val="1.5.EU-S"/>
      <sheetName val="1.6. Mérleg"/>
      <sheetName val="1.7.Létszám"/>
      <sheetName val="2.ÖNKORMÁNYZAT"/>
      <sheetName val="2.1.Bevétel"/>
      <sheetName val="2.2.Ktv.tám"/>
      <sheetName val="2.3.Kiad."/>
      <sheetName val="2.4.Átad.Peszk."/>
      <sheetName val="2.5.Céltart"/>
      <sheetName val="2.6.Segély"/>
      <sheetName val="2.7.Beruh"/>
      <sheetName val="2.8.Felúj."/>
      <sheetName val="2.9.ADÓSSÁG"/>
      <sheetName val="2.10. hitel"/>
      <sheetName val="2.11. kamat"/>
      <sheetName val="2.12.Előir. felh."/>
      <sheetName val="3.POLGÁRMESTERI HIVATAL"/>
      <sheetName val="3.1. Bev-Kiad."/>
      <sheetName val="3.2.Céltart"/>
      <sheetName val="3.3.Segély"/>
      <sheetName val="3.4.Beruh."/>
      <sheetName val="3.5.Felúj"/>
      <sheetName val="3.6.Előir."/>
      <sheetName val="INTÉZMÉNYEK Ö"/>
      <sheetName val="4.GAMESZ Ö"/>
      <sheetName val="4.1.HSZI"/>
      <sheetName val="4.2.Bölcsi"/>
      <sheetName val="4.3.PSZGYVK"/>
      <sheetName val="4.4.SZOCIFOGI"/>
      <sheetName val="4.5.CSILI"/>
      <sheetName val="4.6.MÚZ."/>
      <sheetName val="4.7.BAR.O."/>
      <sheetName val="4.8.GÉZ.O."/>
      <sheetName val="4.9.LUR.O."/>
      <sheetName val="4.10.NYIT.O."/>
      <sheetName val="4.11.GYMOS.O."/>
      <sheetName val="4.12.KER.O."/>
      <sheetName val="4.13.GYÁI."/>
      <sheetName val="4.14. TÁI."/>
      <sheetName val="4.15.LÁI."/>
      <sheetName val="4.16. AÁI."/>
      <sheetName val="4.17.HAÁI."/>
      <sheetName val="4.18.ZMÁI."/>
      <sheetName val="4.19. VMÁI."/>
      <sheetName val="4.20.JAÁI."/>
      <sheetName val="4.21.LLMI."/>
      <sheetName val="4.22.NEVT"/>
      <sheetName val="4.23.GAMESZ INT."/>
      <sheetName val="4.24.GRSZIÁI"/>
      <sheetName val="4.25. BAR"/>
      <sheetName val="4.26. Előirfelh."/>
      <sheetName val="4.27.Beruh."/>
      <sheetName val="15.elői.felhaszn."/>
    </sheetNames>
    <sheetDataSet>
      <sheetData sheetId="28">
        <row r="3">
          <cell r="E3">
            <v>0</v>
          </cell>
          <cell r="G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."/>
      <sheetName val="2. mell."/>
      <sheetName val="3. mell."/>
      <sheetName val="4. mell."/>
      <sheetName val="5. mell."/>
      <sheetName val="6. mell."/>
      <sheetName val="7. mell."/>
      <sheetName val="8. mell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C1">
      <selection activeCell="J7" sqref="J7"/>
    </sheetView>
  </sheetViews>
  <sheetFormatPr defaultColWidth="9.140625" defaultRowHeight="12.75"/>
  <cols>
    <col min="2" max="2" width="8.8515625" style="0" bestFit="1" customWidth="1"/>
    <col min="3" max="3" width="34.00390625" style="0" bestFit="1" customWidth="1"/>
    <col min="4" max="4" width="13.140625" style="0" customWidth="1"/>
    <col min="7" max="7" width="19.140625" style="0" bestFit="1" customWidth="1"/>
    <col min="8" max="8" width="22.7109375" style="0" bestFit="1" customWidth="1"/>
  </cols>
  <sheetData>
    <row r="1" spans="1:13" ht="29.25" customHeight="1" thickBot="1">
      <c r="A1" s="472"/>
      <c r="B1" s="473" t="s">
        <v>692</v>
      </c>
      <c r="C1" s="474" t="s">
        <v>693</v>
      </c>
      <c r="D1" s="475" t="s">
        <v>694</v>
      </c>
      <c r="E1" s="476" t="s">
        <v>695</v>
      </c>
      <c r="F1" s="477" t="s">
        <v>696</v>
      </c>
      <c r="G1" s="477" t="s">
        <v>697</v>
      </c>
      <c r="H1" s="477" t="s">
        <v>710</v>
      </c>
      <c r="I1" s="478" t="s">
        <v>698</v>
      </c>
      <c r="J1" s="479" t="s">
        <v>699</v>
      </c>
      <c r="K1" s="479" t="s">
        <v>700</v>
      </c>
      <c r="L1" s="480" t="s">
        <v>701</v>
      </c>
      <c r="M1" s="481" t="s">
        <v>702</v>
      </c>
    </row>
    <row r="2" spans="1:13" ht="13.5" thickBot="1">
      <c r="A2" s="472"/>
      <c r="B2" s="482"/>
      <c r="C2" s="472"/>
      <c r="D2" s="472"/>
      <c r="E2" s="483"/>
      <c r="F2" s="472"/>
      <c r="G2" s="472"/>
      <c r="H2" s="472"/>
      <c r="I2" s="472"/>
      <c r="J2" s="484"/>
      <c r="K2" s="485"/>
      <c r="L2" s="472"/>
      <c r="M2" s="472"/>
    </row>
    <row r="3" spans="1:13" ht="12.75">
      <c r="A3" s="472"/>
      <c r="B3" s="486" t="s">
        <v>703</v>
      </c>
      <c r="C3" s="487" t="s">
        <v>704</v>
      </c>
      <c r="D3" s="488"/>
      <c r="E3" s="483"/>
      <c r="F3" s="483"/>
      <c r="G3" s="472"/>
      <c r="H3" s="472"/>
      <c r="I3" s="472"/>
      <c r="J3" s="472"/>
      <c r="K3" s="489"/>
      <c r="L3" s="489"/>
      <c r="M3" s="472"/>
    </row>
    <row r="4" spans="1:13" ht="13.5" thickBot="1">
      <c r="A4" s="472"/>
      <c r="B4" s="520"/>
      <c r="C4" s="521"/>
      <c r="D4" s="521"/>
      <c r="E4" s="507"/>
      <c r="F4" s="521"/>
      <c r="G4" s="521"/>
      <c r="H4" s="521"/>
      <c r="I4" s="521"/>
      <c r="J4" s="522"/>
      <c r="K4" s="523"/>
      <c r="L4" s="521"/>
      <c r="M4" s="472"/>
    </row>
    <row r="5" spans="1:13" ht="25.5">
      <c r="A5" s="472"/>
      <c r="B5" s="535" t="s">
        <v>712</v>
      </c>
      <c r="C5" s="1127" t="s">
        <v>713</v>
      </c>
      <c r="D5" s="536" t="s">
        <v>711</v>
      </c>
      <c r="E5" s="493" t="s">
        <v>705</v>
      </c>
      <c r="F5" s="537" t="s">
        <v>706</v>
      </c>
      <c r="G5" s="516" t="s">
        <v>714</v>
      </c>
      <c r="H5" s="517"/>
      <c r="I5" s="538">
        <v>-1</v>
      </c>
      <c r="J5" s="538"/>
      <c r="K5" s="539"/>
      <c r="L5" s="521"/>
      <c r="M5" s="472"/>
    </row>
    <row r="6" spans="1:13" ht="13.5" thickBot="1">
      <c r="A6" s="472"/>
      <c r="B6" s="540"/>
      <c r="C6" s="1128"/>
      <c r="D6" s="541" t="s">
        <v>711</v>
      </c>
      <c r="E6" s="499" t="s">
        <v>705</v>
      </c>
      <c r="F6" s="542" t="s">
        <v>706</v>
      </c>
      <c r="G6" s="543" t="s">
        <v>715</v>
      </c>
      <c r="H6" s="541" t="s">
        <v>716</v>
      </c>
      <c r="I6" s="544"/>
      <c r="J6" s="544">
        <v>-1</v>
      </c>
      <c r="K6" s="545"/>
      <c r="L6" s="521"/>
      <c r="M6" s="472"/>
    </row>
    <row r="7" spans="1:13" ht="12.75">
      <c r="A7" s="472"/>
      <c r="B7" s="520"/>
      <c r="C7" s="521"/>
      <c r="D7" s="521"/>
      <c r="E7" s="507"/>
      <c r="F7" s="521"/>
      <c r="G7" s="521"/>
      <c r="H7" s="521"/>
      <c r="I7" s="521"/>
      <c r="J7" s="522"/>
      <c r="K7" s="523"/>
      <c r="L7" s="521"/>
      <c r="M7" s="472"/>
    </row>
    <row r="8" spans="1:13" ht="12.75">
      <c r="A8" s="505"/>
      <c r="B8" s="524"/>
      <c r="C8" s="515"/>
      <c r="D8" s="521"/>
      <c r="E8" s="511"/>
      <c r="F8" s="525"/>
      <c r="G8" s="513"/>
      <c r="H8" s="521"/>
      <c r="I8" s="526"/>
      <c r="J8" s="526"/>
      <c r="K8" s="526"/>
      <c r="L8" s="521"/>
      <c r="M8" s="472"/>
    </row>
    <row r="9" spans="1:13" ht="12.75">
      <c r="A9" s="505"/>
      <c r="B9" s="520"/>
      <c r="C9" s="515"/>
      <c r="D9" s="521"/>
      <c r="E9" s="511"/>
      <c r="F9" s="525"/>
      <c r="G9" s="513"/>
      <c r="H9" s="521"/>
      <c r="I9" s="526"/>
      <c r="J9" s="526"/>
      <c r="K9" s="526"/>
      <c r="L9" s="521"/>
      <c r="M9" s="472"/>
    </row>
    <row r="10" spans="1:13" ht="12.75">
      <c r="A10" s="505"/>
      <c r="B10" s="506"/>
      <c r="C10" s="505"/>
      <c r="D10" s="505"/>
      <c r="E10" s="507"/>
      <c r="F10" s="505"/>
      <c r="G10" s="505"/>
      <c r="H10" s="505"/>
      <c r="I10" s="505"/>
      <c r="J10" s="490"/>
      <c r="K10" s="489"/>
      <c r="L10" s="505"/>
      <c r="M10" s="472"/>
    </row>
    <row r="11" spans="1:13" ht="12.75">
      <c r="A11" s="472"/>
      <c r="B11" s="482"/>
      <c r="C11" s="472"/>
      <c r="D11" s="472"/>
      <c r="E11" s="483"/>
      <c r="F11" s="472"/>
      <c r="G11" s="472"/>
      <c r="H11" s="472"/>
      <c r="I11" s="472"/>
      <c r="J11" s="490"/>
      <c r="K11" s="489"/>
      <c r="L11" s="472"/>
      <c r="M11" s="472"/>
    </row>
    <row r="12" spans="1:13" ht="12.75">
      <c r="A12" s="472"/>
      <c r="B12" s="508" t="s">
        <v>708</v>
      </c>
      <c r="C12" s="509" t="s">
        <v>709</v>
      </c>
      <c r="D12" s="472"/>
      <c r="E12" s="483"/>
      <c r="F12" s="472"/>
      <c r="G12" s="472"/>
      <c r="H12" s="472"/>
      <c r="I12" s="472"/>
      <c r="J12" s="490"/>
      <c r="K12" s="489"/>
      <c r="L12" s="472"/>
      <c r="M12" s="472"/>
    </row>
    <row r="13" spans="1:13" ht="13.5" thickBot="1">
      <c r="A13" s="472"/>
      <c r="B13" s="482"/>
      <c r="C13" s="472"/>
      <c r="D13" s="472"/>
      <c r="E13" s="483"/>
      <c r="F13" s="472"/>
      <c r="G13" s="472"/>
      <c r="H13" s="472"/>
      <c r="I13" s="472"/>
      <c r="J13" s="490"/>
      <c r="K13" s="489"/>
      <c r="L13" s="472"/>
      <c r="M13" s="472"/>
    </row>
    <row r="14" spans="1:11" ht="12.75">
      <c r="A14" s="60"/>
      <c r="B14" s="491" t="s">
        <v>707</v>
      </c>
      <c r="C14" s="1124"/>
      <c r="D14" s="492" t="s">
        <v>711</v>
      </c>
      <c r="E14" s="493" t="s">
        <v>705</v>
      </c>
      <c r="F14" s="494" t="s">
        <v>706</v>
      </c>
      <c r="G14" s="516"/>
      <c r="H14" s="517"/>
      <c r="I14" s="495"/>
      <c r="J14" s="495"/>
      <c r="K14" s="496"/>
    </row>
    <row r="15" spans="1:11" ht="12.75">
      <c r="A15" s="60"/>
      <c r="B15" s="527"/>
      <c r="C15" s="1125"/>
      <c r="D15" s="528" t="s">
        <v>711</v>
      </c>
      <c r="E15" s="529" t="s">
        <v>705</v>
      </c>
      <c r="F15" s="530" t="s">
        <v>706</v>
      </c>
      <c r="G15" s="531"/>
      <c r="H15" s="532"/>
      <c r="I15" s="533"/>
      <c r="J15" s="533"/>
      <c r="K15" s="534"/>
    </row>
    <row r="16" spans="1:11" ht="13.5" thickBot="1">
      <c r="A16" s="60"/>
      <c r="B16" s="497"/>
      <c r="C16" s="1126"/>
      <c r="D16" s="498" t="s">
        <v>711</v>
      </c>
      <c r="E16" s="499" t="s">
        <v>705</v>
      </c>
      <c r="F16" s="500" t="s">
        <v>706</v>
      </c>
      <c r="G16" s="518"/>
      <c r="H16" s="519"/>
      <c r="I16" s="501"/>
      <c r="J16" s="501"/>
      <c r="K16" s="502"/>
    </row>
    <row r="17" spans="1:11" ht="12.75">
      <c r="A17" s="60"/>
      <c r="B17" s="510"/>
      <c r="C17" s="515"/>
      <c r="D17" s="505"/>
      <c r="E17" s="511"/>
      <c r="F17" s="512"/>
      <c r="G17" s="513"/>
      <c r="H17" s="505"/>
      <c r="I17" s="514"/>
      <c r="J17" s="514"/>
      <c r="K17" s="60"/>
    </row>
    <row r="18" spans="1:11" ht="12.75">
      <c r="A18" s="60"/>
      <c r="B18" s="506"/>
      <c r="C18" s="515"/>
      <c r="D18" s="505"/>
      <c r="E18" s="511"/>
      <c r="F18" s="512"/>
      <c r="G18" s="513"/>
      <c r="H18" s="505"/>
      <c r="I18" s="514"/>
      <c r="J18" s="514"/>
      <c r="K18" s="60"/>
    </row>
    <row r="20" spans="2:3" ht="18.75">
      <c r="B20" s="503"/>
      <c r="C20" s="504"/>
    </row>
  </sheetData>
  <sheetProtection/>
  <mergeCells count="2">
    <mergeCell ref="C14:C16"/>
    <mergeCell ref="C5:C6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28">
      <selection activeCell="D65" sqref="D65"/>
    </sheetView>
  </sheetViews>
  <sheetFormatPr defaultColWidth="9.140625" defaultRowHeight="12.75"/>
  <cols>
    <col min="1" max="1" width="73.28125" style="789" customWidth="1"/>
    <col min="2" max="2" width="5.7109375" style="813" customWidth="1"/>
    <col min="3" max="4" width="16.7109375" style="789" customWidth="1"/>
    <col min="5" max="16384" width="9.140625" style="789" customWidth="1"/>
  </cols>
  <sheetData>
    <row r="1" spans="1:4" ht="12.75" customHeight="1" thickBot="1">
      <c r="A1" s="1193" t="s">
        <v>802</v>
      </c>
      <c r="B1" s="546" t="s">
        <v>351</v>
      </c>
      <c r="C1" s="1195" t="s">
        <v>718</v>
      </c>
      <c r="D1" s="1196"/>
    </row>
    <row r="2" spans="1:4" ht="12.75" customHeight="1" thickBot="1">
      <c r="A2" s="1194"/>
      <c r="B2" s="790" t="s">
        <v>352</v>
      </c>
      <c r="C2" s="549" t="s">
        <v>719</v>
      </c>
      <c r="D2" s="549" t="s">
        <v>720</v>
      </c>
    </row>
    <row r="3" spans="1:4" ht="10.5" customHeight="1">
      <c r="A3" s="550" t="s">
        <v>353</v>
      </c>
      <c r="B3" s="791">
        <v>1</v>
      </c>
      <c r="C3" s="792"/>
      <c r="D3" s="793"/>
    </row>
    <row r="4" spans="1:6" ht="10.5" customHeight="1">
      <c r="A4" s="553" t="s">
        <v>354</v>
      </c>
      <c r="B4" s="794">
        <v>2</v>
      </c>
      <c r="C4" s="795"/>
      <c r="D4" s="796"/>
      <c r="F4" s="797"/>
    </row>
    <row r="5" spans="1:6" ht="10.5" customHeight="1">
      <c r="A5" s="553" t="s">
        <v>355</v>
      </c>
      <c r="B5" s="794">
        <v>3</v>
      </c>
      <c r="C5" s="796"/>
      <c r="D5" s="796"/>
      <c r="F5" s="797"/>
    </row>
    <row r="6" spans="1:6" ht="10.5" customHeight="1">
      <c r="A6" s="553" t="s">
        <v>356</v>
      </c>
      <c r="B6" s="794">
        <v>4</v>
      </c>
      <c r="C6" s="796"/>
      <c r="D6" s="796"/>
      <c r="F6" s="797"/>
    </row>
    <row r="7" spans="1:6" ht="10.5" customHeight="1">
      <c r="A7" s="553" t="s">
        <v>357</v>
      </c>
      <c r="B7" s="794">
        <v>5</v>
      </c>
      <c r="C7" s="795"/>
      <c r="D7" s="796"/>
      <c r="F7" s="797"/>
    </row>
    <row r="8" spans="1:6" ht="10.5" customHeight="1">
      <c r="A8" s="553" t="s">
        <v>358</v>
      </c>
      <c r="B8" s="798">
        <v>6</v>
      </c>
      <c r="C8" s="795"/>
      <c r="D8" s="796"/>
      <c r="F8" s="797"/>
    </row>
    <row r="9" spans="1:6" ht="10.5" customHeight="1">
      <c r="A9" s="565" t="s">
        <v>359</v>
      </c>
      <c r="B9" s="799">
        <v>7</v>
      </c>
      <c r="C9" s="800">
        <f>SUM(C3:C8)</f>
        <v>0</v>
      </c>
      <c r="D9" s="567">
        <f>SUM(D3:D8)</f>
        <v>0</v>
      </c>
      <c r="F9" s="797"/>
    </row>
    <row r="10" spans="1:6" ht="10.5" customHeight="1">
      <c r="A10" s="553" t="s">
        <v>360</v>
      </c>
      <c r="B10" s="798">
        <v>8</v>
      </c>
      <c r="C10" s="555"/>
      <c r="D10" s="555"/>
      <c r="F10" s="797"/>
    </row>
    <row r="11" spans="1:6" ht="10.5" customHeight="1">
      <c r="A11" s="553" t="s">
        <v>361</v>
      </c>
      <c r="B11" s="798">
        <v>9</v>
      </c>
      <c r="C11" s="555">
        <v>154</v>
      </c>
      <c r="D11" s="555">
        <v>103</v>
      </c>
      <c r="F11" s="797"/>
    </row>
    <row r="12" spans="1:6" ht="10.5" customHeight="1">
      <c r="A12" s="553" t="s">
        <v>362</v>
      </c>
      <c r="B12" s="798">
        <v>10</v>
      </c>
      <c r="C12" s="555"/>
      <c r="D12" s="555"/>
      <c r="F12" s="797"/>
    </row>
    <row r="13" spans="1:6" ht="10.5" customHeight="1">
      <c r="A13" s="553" t="s">
        <v>363</v>
      </c>
      <c r="B13" s="798">
        <v>11</v>
      </c>
      <c r="C13" s="555"/>
      <c r="D13" s="555"/>
      <c r="F13" s="797"/>
    </row>
    <row r="14" spans="1:6" ht="10.5" customHeight="1">
      <c r="A14" s="553" t="s">
        <v>364</v>
      </c>
      <c r="B14" s="798">
        <v>12</v>
      </c>
      <c r="C14" s="555"/>
      <c r="D14" s="555"/>
      <c r="F14" s="797"/>
    </row>
    <row r="15" spans="1:6" ht="10.5" customHeight="1">
      <c r="A15" s="553" t="s">
        <v>365</v>
      </c>
      <c r="B15" s="798">
        <v>13</v>
      </c>
      <c r="C15" s="555"/>
      <c r="D15" s="555"/>
      <c r="F15" s="797"/>
    </row>
    <row r="16" spans="1:6" ht="10.5" customHeight="1">
      <c r="A16" s="553" t="s">
        <v>366</v>
      </c>
      <c r="B16" s="798">
        <v>14</v>
      </c>
      <c r="C16" s="801"/>
      <c r="D16" s="555"/>
      <c r="F16" s="797"/>
    </row>
    <row r="17" spans="1:6" ht="10.5" customHeight="1">
      <c r="A17" s="553" t="s">
        <v>367</v>
      </c>
      <c r="B17" s="798">
        <v>15</v>
      </c>
      <c r="C17" s="801"/>
      <c r="D17" s="555"/>
      <c r="F17" s="797"/>
    </row>
    <row r="18" spans="1:6" ht="10.5" customHeight="1">
      <c r="A18" s="565" t="s">
        <v>368</v>
      </c>
      <c r="B18" s="799">
        <v>16</v>
      </c>
      <c r="C18" s="800">
        <f>SUM(C10:C17)</f>
        <v>154</v>
      </c>
      <c r="D18" s="567">
        <f>SUM(D10:D17)</f>
        <v>103</v>
      </c>
      <c r="F18" s="797"/>
    </row>
    <row r="19" spans="1:6" ht="10.5" customHeight="1">
      <c r="A19" s="553" t="s">
        <v>369</v>
      </c>
      <c r="B19" s="798">
        <v>17</v>
      </c>
      <c r="C19" s="555"/>
      <c r="D19" s="555"/>
      <c r="F19" s="797"/>
    </row>
    <row r="20" spans="1:6" ht="10.5" customHeight="1">
      <c r="A20" s="553" t="s">
        <v>370</v>
      </c>
      <c r="B20" s="798">
        <v>18</v>
      </c>
      <c r="C20" s="555"/>
      <c r="D20" s="555"/>
      <c r="F20" s="797"/>
    </row>
    <row r="21" spans="1:6" ht="10.5" customHeight="1">
      <c r="A21" s="553" t="s">
        <v>371</v>
      </c>
      <c r="B21" s="798">
        <v>19</v>
      </c>
      <c r="C21" s="555"/>
      <c r="D21" s="555"/>
      <c r="F21" s="797"/>
    </row>
    <row r="22" spans="1:6" ht="10.5" customHeight="1">
      <c r="A22" s="553" t="s">
        <v>372</v>
      </c>
      <c r="B22" s="798">
        <v>20</v>
      </c>
      <c r="C22" s="555"/>
      <c r="D22" s="555"/>
      <c r="F22" s="797"/>
    </row>
    <row r="23" spans="1:6" ht="10.5" customHeight="1">
      <c r="A23" s="553" t="s">
        <v>373</v>
      </c>
      <c r="B23" s="798">
        <v>21</v>
      </c>
      <c r="C23" s="555"/>
      <c r="D23" s="555"/>
      <c r="F23" s="797"/>
    </row>
    <row r="24" spans="1:6" ht="10.5" customHeight="1">
      <c r="A24" s="553" t="s">
        <v>374</v>
      </c>
      <c r="B24" s="798">
        <v>22</v>
      </c>
      <c r="C24" s="555"/>
      <c r="D24" s="555"/>
      <c r="F24" s="797"/>
    </row>
    <row r="25" spans="1:6" ht="10.5" customHeight="1">
      <c r="A25" s="553" t="s">
        <v>375</v>
      </c>
      <c r="B25" s="798">
        <v>23</v>
      </c>
      <c r="C25" s="555"/>
      <c r="D25" s="555"/>
      <c r="F25" s="797"/>
    </row>
    <row r="26" spans="1:6" ht="10.5" customHeight="1">
      <c r="A26" s="553" t="s">
        <v>376</v>
      </c>
      <c r="B26" s="798">
        <v>24</v>
      </c>
      <c r="C26" s="555"/>
      <c r="D26" s="555"/>
      <c r="F26" s="797"/>
    </row>
    <row r="27" spans="1:6" ht="10.5" customHeight="1">
      <c r="A27" s="553" t="s">
        <v>377</v>
      </c>
      <c r="B27" s="798">
        <v>25</v>
      </c>
      <c r="C27" s="801"/>
      <c r="D27" s="555"/>
      <c r="F27" s="797"/>
    </row>
    <row r="28" spans="1:6" ht="10.5" customHeight="1">
      <c r="A28" s="565" t="s">
        <v>378</v>
      </c>
      <c r="B28" s="799">
        <v>26</v>
      </c>
      <c r="C28" s="567">
        <f>SUM(C19:C27)-C20</f>
        <v>0</v>
      </c>
      <c r="D28" s="567">
        <f>SUM(D19:D27)-D20</f>
        <v>0</v>
      </c>
      <c r="F28" s="797"/>
    </row>
    <row r="29" spans="1:6" ht="10.5" customHeight="1">
      <c r="A29" s="553" t="s">
        <v>379</v>
      </c>
      <c r="B29" s="798">
        <v>27</v>
      </c>
      <c r="C29" s="555"/>
      <c r="D29" s="555"/>
      <c r="F29" s="797"/>
    </row>
    <row r="30" spans="1:6" ht="10.5" customHeight="1">
      <c r="A30" s="553" t="s">
        <v>380</v>
      </c>
      <c r="B30" s="798">
        <v>28</v>
      </c>
      <c r="C30" s="801"/>
      <c r="D30" s="555"/>
      <c r="F30" s="797"/>
    </row>
    <row r="31" spans="1:6" ht="10.5" customHeight="1">
      <c r="A31" s="553" t="s">
        <v>381</v>
      </c>
      <c r="B31" s="798">
        <v>29</v>
      </c>
      <c r="C31" s="801"/>
      <c r="D31" s="555"/>
      <c r="F31" s="797"/>
    </row>
    <row r="32" spans="1:6" ht="10.5" customHeight="1">
      <c r="A32" s="553" t="s">
        <v>382</v>
      </c>
      <c r="B32" s="798">
        <v>30</v>
      </c>
      <c r="C32" s="801"/>
      <c r="D32" s="555"/>
      <c r="F32" s="797"/>
    </row>
    <row r="33" spans="1:6" ht="10.5" customHeight="1">
      <c r="A33" s="802" t="s">
        <v>383</v>
      </c>
      <c r="B33" s="798">
        <v>31</v>
      </c>
      <c r="C33" s="801"/>
      <c r="D33" s="555"/>
      <c r="F33" s="797"/>
    </row>
    <row r="34" spans="1:6" ht="10.5" customHeight="1">
      <c r="A34" s="803" t="s">
        <v>384</v>
      </c>
      <c r="B34" s="799">
        <v>32</v>
      </c>
      <c r="C34" s="800">
        <f>C29+C30+C31+C32+C33</f>
        <v>0</v>
      </c>
      <c r="D34" s="567">
        <f>D29+D30+D31+D32+D33</f>
        <v>0</v>
      </c>
      <c r="F34" s="797"/>
    </row>
    <row r="35" spans="1:6" ht="10.5" customHeight="1">
      <c r="A35" s="565" t="s">
        <v>385</v>
      </c>
      <c r="B35" s="799">
        <v>33</v>
      </c>
      <c r="C35" s="800">
        <f>C9+C18+C28+C34</f>
        <v>154</v>
      </c>
      <c r="D35" s="567">
        <f>D9+D18+D28+D34</f>
        <v>103</v>
      </c>
      <c r="F35" s="797"/>
    </row>
    <row r="36" spans="1:6" ht="10.5" customHeight="1">
      <c r="A36" s="553" t="s">
        <v>386</v>
      </c>
      <c r="B36" s="798">
        <v>34</v>
      </c>
      <c r="C36" s="555"/>
      <c r="D36" s="555"/>
      <c r="F36" s="797"/>
    </row>
    <row r="37" spans="1:6" ht="10.5" customHeight="1">
      <c r="A37" s="553" t="s">
        <v>387</v>
      </c>
      <c r="B37" s="798">
        <v>35</v>
      </c>
      <c r="C37" s="801"/>
      <c r="D37" s="555"/>
      <c r="F37" s="797"/>
    </row>
    <row r="38" spans="1:6" ht="10.5" customHeight="1">
      <c r="A38" s="553" t="s">
        <v>388</v>
      </c>
      <c r="B38" s="798">
        <v>36</v>
      </c>
      <c r="C38" s="801"/>
      <c r="D38" s="555"/>
      <c r="F38" s="797"/>
    </row>
    <row r="39" spans="1:6" ht="10.5" customHeight="1">
      <c r="A39" s="553" t="s">
        <v>389</v>
      </c>
      <c r="B39" s="798">
        <v>37</v>
      </c>
      <c r="C39" s="801"/>
      <c r="D39" s="555"/>
      <c r="F39" s="797"/>
    </row>
    <row r="40" spans="1:6" ht="10.5" customHeight="1">
      <c r="A40" s="553" t="s">
        <v>390</v>
      </c>
      <c r="B40" s="798">
        <v>38</v>
      </c>
      <c r="C40" s="555"/>
      <c r="D40" s="555"/>
      <c r="F40" s="797"/>
    </row>
    <row r="41" spans="1:6" ht="10.5" customHeight="1">
      <c r="A41" s="553" t="s">
        <v>391</v>
      </c>
      <c r="B41" s="798">
        <v>39</v>
      </c>
      <c r="C41" s="801"/>
      <c r="D41" s="555"/>
      <c r="F41" s="797"/>
    </row>
    <row r="42" spans="1:6" ht="10.5" customHeight="1">
      <c r="A42" s="565" t="s">
        <v>392</v>
      </c>
      <c r="B42" s="799">
        <v>40</v>
      </c>
      <c r="C42" s="800">
        <f>C36+C37+C38+C40+C41</f>
        <v>0</v>
      </c>
      <c r="D42" s="567">
        <f>D36+D37+D38+D40+D41</f>
        <v>0</v>
      </c>
      <c r="F42" s="797"/>
    </row>
    <row r="43" spans="1:6" ht="10.5" customHeight="1">
      <c r="A43" s="553" t="s">
        <v>393</v>
      </c>
      <c r="B43" s="798">
        <v>41</v>
      </c>
      <c r="C43" s="555"/>
      <c r="D43" s="555"/>
      <c r="F43" s="797"/>
    </row>
    <row r="44" spans="1:6" ht="10.5" customHeight="1">
      <c r="A44" s="553" t="s">
        <v>394</v>
      </c>
      <c r="B44" s="798">
        <v>42</v>
      </c>
      <c r="C44" s="555"/>
      <c r="D44" s="555"/>
      <c r="F44" s="797"/>
    </row>
    <row r="45" spans="1:6" ht="10.5" customHeight="1">
      <c r="A45" s="553" t="s">
        <v>395</v>
      </c>
      <c r="B45" s="798">
        <v>43</v>
      </c>
      <c r="C45" s="555"/>
      <c r="D45" s="555"/>
      <c r="F45" s="797"/>
    </row>
    <row r="46" spans="1:6" ht="10.5" customHeight="1">
      <c r="A46" s="553" t="s">
        <v>306</v>
      </c>
      <c r="B46" s="798">
        <v>44</v>
      </c>
      <c r="C46" s="555"/>
      <c r="D46" s="555"/>
      <c r="E46" s="804"/>
      <c r="F46" s="797"/>
    </row>
    <row r="47" spans="1:6" ht="10.5" customHeight="1">
      <c r="A47" s="553" t="s">
        <v>396</v>
      </c>
      <c r="B47" s="798">
        <v>45</v>
      </c>
      <c r="C47" s="555"/>
      <c r="D47" s="555"/>
      <c r="E47" s="804"/>
      <c r="F47" s="797"/>
    </row>
    <row r="48" spans="1:6" ht="10.5" customHeight="1">
      <c r="A48" s="553" t="s">
        <v>307</v>
      </c>
      <c r="B48" s="798">
        <v>46</v>
      </c>
      <c r="C48" s="555"/>
      <c r="D48" s="555"/>
      <c r="E48" s="804"/>
      <c r="F48" s="797"/>
    </row>
    <row r="49" spans="1:6" ht="10.5" customHeight="1">
      <c r="A49" s="553" t="s">
        <v>308</v>
      </c>
      <c r="B49" s="798">
        <v>47</v>
      </c>
      <c r="C49" s="555"/>
      <c r="D49" s="555"/>
      <c r="E49" s="804"/>
      <c r="F49" s="797"/>
    </row>
    <row r="50" spans="1:6" ht="10.5" customHeight="1">
      <c r="A50" s="553" t="s">
        <v>309</v>
      </c>
      <c r="B50" s="798">
        <v>48</v>
      </c>
      <c r="C50" s="555"/>
      <c r="D50" s="555"/>
      <c r="E50" s="804"/>
      <c r="F50" s="797"/>
    </row>
    <row r="51" spans="1:6" ht="10.5" customHeight="1">
      <c r="A51" s="553" t="s">
        <v>397</v>
      </c>
      <c r="B51" s="798">
        <v>49</v>
      </c>
      <c r="C51" s="555"/>
      <c r="D51" s="555"/>
      <c r="E51" s="804"/>
      <c r="F51" s="797"/>
    </row>
    <row r="52" spans="1:6" ht="10.5" customHeight="1">
      <c r="A52" s="553" t="s">
        <v>398</v>
      </c>
      <c r="B52" s="798">
        <v>50</v>
      </c>
      <c r="C52" s="555"/>
      <c r="D52" s="555"/>
      <c r="E52" s="804"/>
      <c r="F52" s="797"/>
    </row>
    <row r="53" spans="1:6" ht="10.5" customHeight="1">
      <c r="A53" s="553" t="s">
        <v>310</v>
      </c>
      <c r="B53" s="798">
        <v>51</v>
      </c>
      <c r="C53" s="555"/>
      <c r="D53" s="555"/>
      <c r="E53" s="804"/>
      <c r="F53" s="797"/>
    </row>
    <row r="54" spans="1:6" ht="10.5" customHeight="1">
      <c r="A54" s="565" t="s">
        <v>399</v>
      </c>
      <c r="B54" s="799">
        <v>52</v>
      </c>
      <c r="C54" s="800">
        <f>C43+C44+C45+C47</f>
        <v>0</v>
      </c>
      <c r="D54" s="567">
        <f>D43+D44+D45+D47</f>
        <v>0</v>
      </c>
      <c r="E54" s="804"/>
      <c r="F54" s="797"/>
    </row>
    <row r="55" spans="1:6" ht="10.5" customHeight="1">
      <c r="A55" s="553" t="s">
        <v>400</v>
      </c>
      <c r="B55" s="798">
        <v>53</v>
      </c>
      <c r="C55" s="801"/>
      <c r="D55" s="555"/>
      <c r="E55" s="804"/>
      <c r="F55" s="797"/>
    </row>
    <row r="56" spans="1:6" ht="10.5" customHeight="1">
      <c r="A56" s="553" t="s">
        <v>401</v>
      </c>
      <c r="B56" s="798">
        <v>54</v>
      </c>
      <c r="C56" s="801"/>
      <c r="D56" s="555"/>
      <c r="E56" s="804"/>
      <c r="F56" s="797"/>
    </row>
    <row r="57" spans="1:6" ht="10.5" customHeight="1">
      <c r="A57" s="553" t="s">
        <v>402</v>
      </c>
      <c r="B57" s="798">
        <v>55</v>
      </c>
      <c r="C57" s="801"/>
      <c r="D57" s="555"/>
      <c r="E57" s="804"/>
      <c r="F57" s="797"/>
    </row>
    <row r="58" spans="1:6" ht="10.5" customHeight="1">
      <c r="A58" s="553" t="s">
        <v>403</v>
      </c>
      <c r="B58" s="798">
        <v>56</v>
      </c>
      <c r="C58" s="801"/>
      <c r="D58" s="555"/>
      <c r="E58" s="804"/>
      <c r="F58" s="797"/>
    </row>
    <row r="59" spans="1:6" ht="10.5" customHeight="1">
      <c r="A59" s="553" t="s">
        <v>404</v>
      </c>
      <c r="B59" s="798">
        <v>57</v>
      </c>
      <c r="C59" s="801"/>
      <c r="D59" s="555"/>
      <c r="E59" s="804"/>
      <c r="F59" s="797"/>
    </row>
    <row r="60" spans="1:6" ht="10.5" customHeight="1">
      <c r="A60" s="553" t="s">
        <v>405</v>
      </c>
      <c r="B60" s="798">
        <v>58</v>
      </c>
      <c r="C60" s="801"/>
      <c r="D60" s="555"/>
      <c r="E60" s="804"/>
      <c r="F60" s="797"/>
    </row>
    <row r="61" spans="1:6" ht="10.5" customHeight="1">
      <c r="A61" s="565" t="s">
        <v>406</v>
      </c>
      <c r="B61" s="805">
        <v>59</v>
      </c>
      <c r="C61" s="555"/>
      <c r="D61" s="555"/>
      <c r="E61" s="804"/>
      <c r="F61" s="797"/>
    </row>
    <row r="62" spans="1:5" ht="10.5" customHeight="1">
      <c r="A62" s="553" t="s">
        <v>407</v>
      </c>
      <c r="B62" s="798">
        <v>60</v>
      </c>
      <c r="C62" s="555">
        <v>14</v>
      </c>
      <c r="D62" s="555">
        <v>72</v>
      </c>
      <c r="E62" s="804"/>
    </row>
    <row r="63" spans="1:5" ht="10.5" customHeight="1">
      <c r="A63" s="553" t="s">
        <v>408</v>
      </c>
      <c r="B63" s="798">
        <v>61</v>
      </c>
      <c r="C63" s="555">
        <v>1270</v>
      </c>
      <c r="D63" s="555">
        <v>1337</v>
      </c>
      <c r="E63" s="804"/>
    </row>
    <row r="64" spans="1:5" ht="10.5" customHeight="1">
      <c r="A64" s="553" t="s">
        <v>409</v>
      </c>
      <c r="B64" s="798">
        <v>62</v>
      </c>
      <c r="C64" s="555">
        <v>1270</v>
      </c>
      <c r="D64" s="555">
        <v>1337</v>
      </c>
      <c r="E64" s="804"/>
    </row>
    <row r="65" spans="1:6" ht="10.5" customHeight="1">
      <c r="A65" s="553" t="s">
        <v>410</v>
      </c>
      <c r="B65" s="798">
        <v>63</v>
      </c>
      <c r="C65" s="555"/>
      <c r="D65" s="555"/>
      <c r="E65" s="804"/>
      <c r="F65" s="797"/>
    </row>
    <row r="66" spans="1:6" ht="10.5" customHeight="1">
      <c r="A66" s="553" t="s">
        <v>411</v>
      </c>
      <c r="B66" s="798">
        <v>64</v>
      </c>
      <c r="C66" s="555"/>
      <c r="D66" s="555"/>
      <c r="E66" s="804"/>
      <c r="F66" s="797"/>
    </row>
    <row r="67" spans="1:6" ht="10.5" customHeight="1">
      <c r="A67" s="553" t="s">
        <v>412</v>
      </c>
      <c r="B67" s="798">
        <v>65</v>
      </c>
      <c r="C67" s="555"/>
      <c r="D67" s="555"/>
      <c r="E67" s="804"/>
      <c r="F67" s="797"/>
    </row>
    <row r="68" spans="1:6" ht="10.5" customHeight="1">
      <c r="A68" s="553" t="s">
        <v>413</v>
      </c>
      <c r="B68" s="798">
        <v>66</v>
      </c>
      <c r="C68" s="801"/>
      <c r="D68" s="555"/>
      <c r="E68" s="804"/>
      <c r="F68" s="797"/>
    </row>
    <row r="69" spans="1:6" ht="10.5" customHeight="1">
      <c r="A69" s="553" t="s">
        <v>414</v>
      </c>
      <c r="B69" s="798">
        <v>67</v>
      </c>
      <c r="C69" s="801"/>
      <c r="D69" s="555"/>
      <c r="F69" s="797"/>
    </row>
    <row r="70" spans="1:6" ht="10.5" customHeight="1">
      <c r="A70" s="565" t="s">
        <v>415</v>
      </c>
      <c r="B70" s="799">
        <v>68</v>
      </c>
      <c r="C70" s="800">
        <f>C62+C63+C66+C67</f>
        <v>1284</v>
      </c>
      <c r="D70" s="567">
        <f>D62+D63+D66+D67</f>
        <v>1409</v>
      </c>
      <c r="F70" s="797"/>
    </row>
    <row r="71" spans="1:6" ht="10.5" customHeight="1">
      <c r="A71" s="553" t="s">
        <v>416</v>
      </c>
      <c r="B71" s="798">
        <v>69</v>
      </c>
      <c r="C71" s="555"/>
      <c r="D71" s="555"/>
      <c r="F71" s="797"/>
    </row>
    <row r="72" spans="1:6" ht="10.5" customHeight="1">
      <c r="A72" s="553" t="s">
        <v>417</v>
      </c>
      <c r="B72" s="798">
        <v>70</v>
      </c>
      <c r="C72" s="555"/>
      <c r="D72" s="555"/>
      <c r="F72" s="797"/>
    </row>
    <row r="73" spans="1:6" ht="10.5" customHeight="1">
      <c r="A73" s="553" t="s">
        <v>418</v>
      </c>
      <c r="B73" s="798">
        <v>74</v>
      </c>
      <c r="C73" s="555"/>
      <c r="D73" s="555"/>
      <c r="F73" s="797"/>
    </row>
    <row r="74" spans="1:6" ht="10.5" customHeight="1">
      <c r="A74" s="553" t="s">
        <v>419</v>
      </c>
      <c r="B74" s="798">
        <v>72</v>
      </c>
      <c r="C74" s="801"/>
      <c r="D74" s="555"/>
      <c r="F74" s="797"/>
    </row>
    <row r="75" spans="1:6" ht="12" customHeight="1">
      <c r="A75" s="565" t="s">
        <v>420</v>
      </c>
      <c r="B75" s="799">
        <v>73</v>
      </c>
      <c r="C75" s="800">
        <f>C71+C72+C73+C74</f>
        <v>0</v>
      </c>
      <c r="D75" s="567">
        <f>D71+D72+D73+D74</f>
        <v>0</v>
      </c>
      <c r="F75" s="797"/>
    </row>
    <row r="76" spans="1:6" ht="12" customHeight="1" thickBot="1">
      <c r="A76" s="806" t="s">
        <v>421</v>
      </c>
      <c r="B76" s="807">
        <v>74</v>
      </c>
      <c r="C76" s="808">
        <f>C42+C54+C70+C75</f>
        <v>1284</v>
      </c>
      <c r="D76" s="809">
        <f>D42+D54+D70+D75</f>
        <v>1409</v>
      </c>
      <c r="F76" s="797"/>
    </row>
    <row r="77" spans="1:6" ht="12.75" thickBot="1">
      <c r="A77" s="810" t="s">
        <v>815</v>
      </c>
      <c r="B77" s="811">
        <v>75</v>
      </c>
      <c r="C77" s="812">
        <f>C35+C76</f>
        <v>1438</v>
      </c>
      <c r="D77" s="812">
        <f>D35+D76</f>
        <v>1512</v>
      </c>
      <c r="F77" s="797"/>
    </row>
  </sheetData>
  <sheetProtection/>
  <mergeCells count="2">
    <mergeCell ref="A1:A2"/>
    <mergeCell ref="C1:D1"/>
  </mergeCells>
  <printOptions horizontalCentered="1"/>
  <pageMargins left="0.3937007874015748" right="0.3937007874015748" top="1.4566929133858268" bottom="0.3937007874015748" header="0.3937007874015748" footer="0.3937007874015748"/>
  <pageSetup fitToHeight="5" horizontalDpi="300" verticalDpi="300" orientation="portrait" paperSize="9" scale="83" r:id="rId1"/>
  <headerFooter alignWithMargins="0">
    <oddHeader>&amp;C&amp;"Times New Roman,Normál"
PESTERZSÉBETI LENGYEL NEMZETISÉGI  ÖNKORMÁNYZAT
2013. ÉVI MÉRLEGE (e Ft)&amp;R&amp;"Times New Roman,Normál"8.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4">
      <selection activeCell="D52" sqref="D52"/>
    </sheetView>
  </sheetViews>
  <sheetFormatPr defaultColWidth="9.140625" defaultRowHeight="12.75"/>
  <cols>
    <col min="1" max="1" width="50.8515625" style="547" customWidth="1"/>
    <col min="2" max="2" width="5.7109375" style="547" customWidth="1"/>
    <col min="3" max="4" width="16.7109375" style="547" customWidth="1"/>
    <col min="5" max="5" width="9.140625" style="547" customWidth="1"/>
    <col min="6" max="6" width="10.140625" style="547" bestFit="1" customWidth="1"/>
    <col min="7" max="16384" width="9.140625" style="547" customWidth="1"/>
  </cols>
  <sheetData>
    <row r="1" spans="1:4" ht="13.5" thickBot="1">
      <c r="A1" s="1193" t="s">
        <v>717</v>
      </c>
      <c r="B1" s="546"/>
      <c r="C1" s="1195" t="s">
        <v>718</v>
      </c>
      <c r="D1" s="1196"/>
    </row>
    <row r="2" spans="1:4" ht="13.5" thickBot="1">
      <c r="A2" s="1194"/>
      <c r="B2" s="548"/>
      <c r="C2" s="549" t="s">
        <v>719</v>
      </c>
      <c r="D2" s="549" t="s">
        <v>720</v>
      </c>
    </row>
    <row r="3" spans="1:4" ht="12.75">
      <c r="A3" s="550" t="s">
        <v>721</v>
      </c>
      <c r="B3" s="551">
        <v>76</v>
      </c>
      <c r="C3" s="552"/>
      <c r="D3" s="552"/>
    </row>
    <row r="4" spans="1:6" ht="12.75">
      <c r="A4" s="553" t="s">
        <v>722</v>
      </c>
      <c r="B4" s="554">
        <v>77</v>
      </c>
      <c r="C4" s="555"/>
      <c r="D4" s="555"/>
      <c r="F4" s="556"/>
    </row>
    <row r="5" spans="1:6" ht="12.75">
      <c r="A5" s="557" t="s">
        <v>723</v>
      </c>
      <c r="B5" s="558">
        <v>78</v>
      </c>
      <c r="C5" s="559">
        <f>C3+C4</f>
        <v>0</v>
      </c>
      <c r="D5" s="559">
        <f>D3+D4</f>
        <v>0</v>
      </c>
      <c r="F5" s="556"/>
    </row>
    <row r="6" spans="1:6" ht="12.75">
      <c r="A6" s="553" t="s">
        <v>724</v>
      </c>
      <c r="B6" s="560">
        <v>79</v>
      </c>
      <c r="C6" s="561"/>
      <c r="D6" s="561"/>
      <c r="F6" s="556"/>
    </row>
    <row r="7" spans="1:6" ht="12.75">
      <c r="A7" s="553" t="s">
        <v>725</v>
      </c>
      <c r="B7" s="562">
        <v>80</v>
      </c>
      <c r="C7" s="555">
        <v>154</v>
      </c>
      <c r="D7" s="555">
        <v>78</v>
      </c>
      <c r="F7" s="556"/>
    </row>
    <row r="8" spans="1:6" ht="12.75">
      <c r="A8" s="557" t="s">
        <v>726</v>
      </c>
      <c r="B8" s="563">
        <v>81</v>
      </c>
      <c r="C8" s="559">
        <f>C6+C7</f>
        <v>154</v>
      </c>
      <c r="D8" s="564">
        <f>D6+D7</f>
        <v>78</v>
      </c>
      <c r="F8" s="556"/>
    </row>
    <row r="9" spans="1:6" ht="12.75">
      <c r="A9" s="553" t="s">
        <v>727</v>
      </c>
      <c r="B9" s="562">
        <v>82</v>
      </c>
      <c r="C9" s="555"/>
      <c r="D9" s="555"/>
      <c r="F9" s="556"/>
    </row>
    <row r="10" spans="1:6" ht="12.75">
      <c r="A10" s="553" t="s">
        <v>728</v>
      </c>
      <c r="B10" s="562">
        <v>83</v>
      </c>
      <c r="C10" s="555"/>
      <c r="D10" s="555"/>
      <c r="F10" s="556"/>
    </row>
    <row r="11" spans="1:6" ht="12.75">
      <c r="A11" s="557" t="s">
        <v>729</v>
      </c>
      <c r="B11" s="563">
        <v>84</v>
      </c>
      <c r="C11" s="559"/>
      <c r="D11" s="559"/>
      <c r="F11" s="556"/>
    </row>
    <row r="12" spans="1:6" ht="12.75">
      <c r="A12" s="565" t="s">
        <v>730</v>
      </c>
      <c r="B12" s="566">
        <v>85</v>
      </c>
      <c r="C12" s="567">
        <f>C5+C8+C11</f>
        <v>154</v>
      </c>
      <c r="D12" s="567">
        <f>D5+D8+D11</f>
        <v>78</v>
      </c>
      <c r="F12" s="556"/>
    </row>
    <row r="13" spans="1:6" ht="12.75">
      <c r="A13" s="553" t="s">
        <v>731</v>
      </c>
      <c r="B13" s="562">
        <v>86</v>
      </c>
      <c r="C13" s="555">
        <v>1284</v>
      </c>
      <c r="D13" s="555">
        <v>1409</v>
      </c>
      <c r="F13" s="556"/>
    </row>
    <row r="14" spans="1:6" ht="12.75">
      <c r="A14" s="553" t="s">
        <v>732</v>
      </c>
      <c r="B14" s="562">
        <v>87</v>
      </c>
      <c r="C14" s="555">
        <v>1284</v>
      </c>
      <c r="D14" s="555">
        <v>1409</v>
      </c>
      <c r="F14" s="556"/>
    </row>
    <row r="15" spans="1:6" ht="12.75">
      <c r="A15" s="553" t="s">
        <v>733</v>
      </c>
      <c r="B15" s="562">
        <v>88</v>
      </c>
      <c r="C15" s="555"/>
      <c r="D15" s="555"/>
      <c r="F15" s="556"/>
    </row>
    <row r="16" spans="1:6" ht="12.75">
      <c r="A16" s="553" t="s">
        <v>734</v>
      </c>
      <c r="B16" s="562">
        <v>89</v>
      </c>
      <c r="C16" s="555"/>
      <c r="D16" s="555"/>
      <c r="F16" s="556"/>
    </row>
    <row r="17" spans="1:6" ht="12.75">
      <c r="A17" s="553" t="s">
        <v>735</v>
      </c>
      <c r="B17" s="562">
        <v>90</v>
      </c>
      <c r="C17" s="555"/>
      <c r="D17" s="555"/>
      <c r="F17" s="556"/>
    </row>
    <row r="18" spans="1:6" ht="12.75">
      <c r="A18" s="553" t="s">
        <v>736</v>
      </c>
      <c r="B18" s="562">
        <v>91</v>
      </c>
      <c r="C18" s="555"/>
      <c r="D18" s="555"/>
      <c r="F18" s="556"/>
    </row>
    <row r="19" spans="1:6" ht="12.75">
      <c r="A19" s="553" t="s">
        <v>737</v>
      </c>
      <c r="B19" s="562">
        <v>92</v>
      </c>
      <c r="C19" s="555"/>
      <c r="D19" s="555"/>
      <c r="F19" s="556"/>
    </row>
    <row r="20" spans="1:6" ht="12.75">
      <c r="A20" s="565" t="s">
        <v>738</v>
      </c>
      <c r="B20" s="566">
        <v>93</v>
      </c>
      <c r="C20" s="567">
        <f>C13+C16+C17+C18+C19</f>
        <v>1284</v>
      </c>
      <c r="D20" s="567">
        <f>D13+D16+D17+D18+D19</f>
        <v>1409</v>
      </c>
      <c r="F20" s="556"/>
    </row>
    <row r="21" spans="1:6" ht="12.75">
      <c r="A21" s="553" t="s">
        <v>739</v>
      </c>
      <c r="B21" s="562">
        <v>94</v>
      </c>
      <c r="C21" s="555"/>
      <c r="D21" s="555"/>
      <c r="F21" s="556"/>
    </row>
    <row r="22" spans="1:6" ht="12.75">
      <c r="A22" s="553" t="s">
        <v>740</v>
      </c>
      <c r="B22" s="562">
        <v>95</v>
      </c>
      <c r="C22" s="555"/>
      <c r="D22" s="555"/>
      <c r="F22" s="556"/>
    </row>
    <row r="23" spans="1:6" ht="12.75">
      <c r="A23" s="553" t="s">
        <v>741</v>
      </c>
      <c r="B23" s="562">
        <v>96</v>
      </c>
      <c r="C23" s="555"/>
      <c r="D23" s="555"/>
      <c r="F23" s="556"/>
    </row>
    <row r="24" spans="1:6" ht="12.75">
      <c r="A24" s="553" t="s">
        <v>742</v>
      </c>
      <c r="B24" s="562">
        <v>97</v>
      </c>
      <c r="C24" s="555"/>
      <c r="D24" s="555"/>
      <c r="F24" s="556"/>
    </row>
    <row r="25" spans="1:6" ht="12.75">
      <c r="A25" s="553" t="s">
        <v>743</v>
      </c>
      <c r="B25" s="562">
        <v>98</v>
      </c>
      <c r="C25" s="555"/>
      <c r="D25" s="555"/>
      <c r="F25" s="556"/>
    </row>
    <row r="26" spans="1:6" ht="12.75">
      <c r="A26" s="553" t="s">
        <v>744</v>
      </c>
      <c r="B26" s="562">
        <v>99</v>
      </c>
      <c r="C26" s="555"/>
      <c r="D26" s="555"/>
      <c r="F26" s="556"/>
    </row>
    <row r="27" spans="1:6" ht="12.75">
      <c r="A27" s="565" t="s">
        <v>745</v>
      </c>
      <c r="B27" s="563">
        <v>100</v>
      </c>
      <c r="C27" s="559"/>
      <c r="D27" s="559"/>
      <c r="F27" s="556"/>
    </row>
    <row r="28" spans="1:6" ht="12.75">
      <c r="A28" s="565" t="s">
        <v>746</v>
      </c>
      <c r="B28" s="566">
        <v>101</v>
      </c>
      <c r="C28" s="567">
        <f>C20</f>
        <v>1284</v>
      </c>
      <c r="D28" s="567">
        <f>D20</f>
        <v>1409</v>
      </c>
      <c r="F28" s="556"/>
    </row>
    <row r="29" spans="1:6" ht="12.75">
      <c r="A29" s="553" t="s">
        <v>747</v>
      </c>
      <c r="B29" s="562">
        <v>102</v>
      </c>
      <c r="C29" s="555"/>
      <c r="D29" s="555"/>
      <c r="F29" s="556"/>
    </row>
    <row r="30" spans="1:6" ht="12.75">
      <c r="A30" s="553" t="s">
        <v>748</v>
      </c>
      <c r="B30" s="562">
        <v>103</v>
      </c>
      <c r="C30" s="555"/>
      <c r="D30" s="555"/>
      <c r="F30" s="556"/>
    </row>
    <row r="31" spans="1:6" ht="12.75">
      <c r="A31" s="553" t="s">
        <v>749</v>
      </c>
      <c r="B31" s="562">
        <v>104</v>
      </c>
      <c r="C31" s="555"/>
      <c r="D31" s="555"/>
      <c r="F31" s="556"/>
    </row>
    <row r="32" spans="1:6" ht="12.75">
      <c r="A32" s="553" t="s">
        <v>750</v>
      </c>
      <c r="B32" s="562">
        <v>105</v>
      </c>
      <c r="C32" s="555"/>
      <c r="D32" s="555"/>
      <c r="F32" s="556"/>
    </row>
    <row r="33" spans="1:6" ht="12.75">
      <c r="A33" s="553" t="s">
        <v>751</v>
      </c>
      <c r="B33" s="562">
        <v>106</v>
      </c>
      <c r="C33" s="555"/>
      <c r="D33" s="555"/>
      <c r="F33" s="556"/>
    </row>
    <row r="34" spans="1:6" ht="12.75">
      <c r="A34" s="553" t="s">
        <v>752</v>
      </c>
      <c r="B34" s="562">
        <v>107</v>
      </c>
      <c r="C34" s="555"/>
      <c r="D34" s="555"/>
      <c r="F34" s="556"/>
    </row>
    <row r="35" spans="1:6" ht="12.75">
      <c r="A35" s="553" t="s">
        <v>753</v>
      </c>
      <c r="B35" s="562">
        <v>108</v>
      </c>
      <c r="C35" s="555"/>
      <c r="D35" s="555"/>
      <c r="F35" s="556"/>
    </row>
    <row r="36" spans="1:6" ht="12.75">
      <c r="A36" s="565" t="s">
        <v>754</v>
      </c>
      <c r="B36" s="566">
        <v>109</v>
      </c>
      <c r="C36" s="567">
        <f>SUM(C29:C34)</f>
        <v>0</v>
      </c>
      <c r="D36" s="567">
        <f>SUM(D29:D34)</f>
        <v>0</v>
      </c>
      <c r="F36" s="556"/>
    </row>
    <row r="37" spans="1:6" ht="12.75">
      <c r="A37" s="553" t="s">
        <v>755</v>
      </c>
      <c r="B37" s="562">
        <v>110</v>
      </c>
      <c r="C37" s="555"/>
      <c r="D37" s="555"/>
      <c r="F37" s="556"/>
    </row>
    <row r="38" spans="1:6" ht="12.75">
      <c r="A38" s="553" t="s">
        <v>756</v>
      </c>
      <c r="B38" s="562">
        <v>111</v>
      </c>
      <c r="C38" s="555"/>
      <c r="D38" s="555"/>
      <c r="F38" s="556"/>
    </row>
    <row r="39" spans="1:6" ht="12.75">
      <c r="A39" s="553" t="s">
        <v>757</v>
      </c>
      <c r="B39" s="562">
        <v>112</v>
      </c>
      <c r="C39" s="555"/>
      <c r="D39" s="555"/>
      <c r="F39" s="556"/>
    </row>
    <row r="40" spans="1:6" ht="12" customHeight="1">
      <c r="A40" s="553" t="s">
        <v>758</v>
      </c>
      <c r="B40" s="562">
        <v>113</v>
      </c>
      <c r="C40" s="555"/>
      <c r="D40" s="555"/>
      <c r="F40" s="556"/>
    </row>
    <row r="41" spans="1:6" ht="12" customHeight="1">
      <c r="A41" s="553" t="s">
        <v>759</v>
      </c>
      <c r="B41" s="562">
        <v>114</v>
      </c>
      <c r="C41" s="555"/>
      <c r="D41" s="555"/>
      <c r="F41" s="556"/>
    </row>
    <row r="42" spans="1:6" ht="12" customHeight="1">
      <c r="A42" s="553" t="s">
        <v>760</v>
      </c>
      <c r="B42" s="562">
        <v>115</v>
      </c>
      <c r="C42" s="555"/>
      <c r="D42" s="555"/>
      <c r="F42" s="556"/>
    </row>
    <row r="43" spans="1:6" ht="12" customHeight="1">
      <c r="A43" s="553" t="s">
        <v>761</v>
      </c>
      <c r="B43" s="562">
        <v>116</v>
      </c>
      <c r="C43" s="555"/>
      <c r="D43" s="555"/>
      <c r="F43" s="556"/>
    </row>
    <row r="44" spans="1:6" ht="12" customHeight="1">
      <c r="A44" s="553" t="s">
        <v>762</v>
      </c>
      <c r="B44" s="562">
        <v>117</v>
      </c>
      <c r="C44" s="555"/>
      <c r="D44" s="555"/>
      <c r="F44" s="556"/>
    </row>
    <row r="45" spans="1:6" ht="12.75">
      <c r="A45" s="553" t="s">
        <v>763</v>
      </c>
      <c r="B45" s="562">
        <v>118</v>
      </c>
      <c r="C45" s="555"/>
      <c r="D45" s="555"/>
      <c r="F45" s="556"/>
    </row>
    <row r="46" spans="1:6" ht="12.75">
      <c r="A46" s="553" t="s">
        <v>764</v>
      </c>
      <c r="B46" s="562">
        <v>119</v>
      </c>
      <c r="C46" s="555"/>
      <c r="D46" s="555"/>
      <c r="F46" s="556"/>
    </row>
    <row r="47" spans="1:6" ht="12.75">
      <c r="A47" s="553" t="s">
        <v>765</v>
      </c>
      <c r="B47" s="562">
        <v>120</v>
      </c>
      <c r="C47" s="555"/>
      <c r="D47" s="555"/>
      <c r="F47" s="556"/>
    </row>
    <row r="48" spans="1:6" ht="12.75">
      <c r="A48" s="553" t="s">
        <v>766</v>
      </c>
      <c r="B48" s="562">
        <v>121</v>
      </c>
      <c r="C48" s="568"/>
      <c r="D48" s="568">
        <v>25</v>
      </c>
      <c r="F48" s="556"/>
    </row>
    <row r="49" spans="1:6" ht="12.75">
      <c r="A49" s="553" t="s">
        <v>767</v>
      </c>
      <c r="B49" s="562">
        <v>122</v>
      </c>
      <c r="C49" s="555"/>
      <c r="D49" s="555"/>
      <c r="F49" s="556"/>
    </row>
    <row r="50" spans="1:6" ht="12.75">
      <c r="A50" s="553" t="s">
        <v>768</v>
      </c>
      <c r="B50" s="562">
        <v>123</v>
      </c>
      <c r="C50" s="555"/>
      <c r="D50" s="555"/>
      <c r="F50" s="556"/>
    </row>
    <row r="51" spans="1:6" ht="12.75">
      <c r="A51" s="553" t="s">
        <v>769</v>
      </c>
      <c r="B51" s="562">
        <v>124</v>
      </c>
      <c r="C51" s="555"/>
      <c r="D51" s="555">
        <v>25</v>
      </c>
      <c r="F51" s="556"/>
    </row>
    <row r="52" spans="1:6" ht="12.75">
      <c r="A52" s="553" t="s">
        <v>770</v>
      </c>
      <c r="B52" s="562">
        <v>125</v>
      </c>
      <c r="C52" s="555"/>
      <c r="D52" s="555"/>
      <c r="F52" s="556"/>
    </row>
    <row r="53" spans="1:6" ht="12.75">
      <c r="A53" s="553" t="s">
        <v>771</v>
      </c>
      <c r="B53" s="562">
        <v>126</v>
      </c>
      <c r="C53" s="555"/>
      <c r="D53" s="555"/>
      <c r="F53" s="556"/>
    </row>
    <row r="54" spans="1:6" ht="12.75">
      <c r="A54" s="553" t="s">
        <v>772</v>
      </c>
      <c r="B54" s="562">
        <v>127</v>
      </c>
      <c r="C54" s="555"/>
      <c r="D54" s="555"/>
      <c r="F54" s="556"/>
    </row>
    <row r="55" spans="1:6" ht="12.75">
      <c r="A55" s="553" t="s">
        <v>773</v>
      </c>
      <c r="B55" s="562">
        <v>128</v>
      </c>
      <c r="C55" s="555"/>
      <c r="D55" s="555"/>
      <c r="F55" s="556"/>
    </row>
    <row r="56" spans="1:6" ht="12.75">
      <c r="A56" s="553" t="s">
        <v>774</v>
      </c>
      <c r="B56" s="562">
        <v>129</v>
      </c>
      <c r="C56" s="555"/>
      <c r="D56" s="555"/>
      <c r="F56" s="556"/>
    </row>
    <row r="57" spans="1:6" ht="12.75">
      <c r="A57" s="553" t="s">
        <v>775</v>
      </c>
      <c r="B57" s="562">
        <v>130</v>
      </c>
      <c r="C57" s="555"/>
      <c r="D57" s="555"/>
      <c r="F57" s="556"/>
    </row>
    <row r="58" spans="1:6" ht="12.75">
      <c r="A58" s="553" t="s">
        <v>776</v>
      </c>
      <c r="B58" s="562">
        <v>131</v>
      </c>
      <c r="C58" s="555"/>
      <c r="D58" s="555"/>
      <c r="F58" s="556"/>
    </row>
    <row r="59" spans="1:6" ht="12.75">
      <c r="A59" s="553" t="s">
        <v>777</v>
      </c>
      <c r="B59" s="562">
        <v>132</v>
      </c>
      <c r="C59" s="555"/>
      <c r="D59" s="555"/>
      <c r="F59" s="556"/>
    </row>
    <row r="60" spans="1:6" ht="12.75">
      <c r="A60" s="553" t="s">
        <v>778</v>
      </c>
      <c r="B60" s="562">
        <v>133</v>
      </c>
      <c r="C60" s="555"/>
      <c r="D60" s="555"/>
      <c r="F60" s="556"/>
    </row>
    <row r="61" spans="1:6" ht="12.75">
      <c r="A61" s="553" t="s">
        <v>779</v>
      </c>
      <c r="B61" s="562">
        <v>134</v>
      </c>
      <c r="C61" s="555"/>
      <c r="D61" s="555"/>
      <c r="F61" s="556"/>
    </row>
    <row r="62" spans="1:6" ht="12.75">
      <c r="A62" s="565" t="s">
        <v>780</v>
      </c>
      <c r="B62" s="566">
        <v>135</v>
      </c>
      <c r="C62" s="567">
        <f>C37+C39+C45+C48</f>
        <v>0</v>
      </c>
      <c r="D62" s="567">
        <f>D37+D39+D45+D48</f>
        <v>25</v>
      </c>
      <c r="F62" s="556"/>
    </row>
    <row r="63" spans="1:6" ht="12.75">
      <c r="A63" s="553" t="s">
        <v>781</v>
      </c>
      <c r="B63" s="562">
        <v>136</v>
      </c>
      <c r="C63" s="569"/>
      <c r="D63" s="569"/>
      <c r="F63" s="556"/>
    </row>
    <row r="64" spans="1:6" ht="12.75">
      <c r="A64" s="553" t="s">
        <v>782</v>
      </c>
      <c r="B64" s="562">
        <v>137</v>
      </c>
      <c r="C64" s="555"/>
      <c r="D64" s="555"/>
      <c r="F64" s="556"/>
    </row>
    <row r="65" spans="1:6" ht="12.75">
      <c r="A65" s="553" t="s">
        <v>783</v>
      </c>
      <c r="B65" s="562">
        <v>138</v>
      </c>
      <c r="C65" s="555"/>
      <c r="D65" s="555"/>
      <c r="F65" s="556"/>
    </row>
    <row r="66" spans="1:6" ht="12.75">
      <c r="A66" s="553" t="s">
        <v>784</v>
      </c>
      <c r="B66" s="562">
        <v>139</v>
      </c>
      <c r="C66" s="555"/>
      <c r="D66" s="555"/>
      <c r="F66" s="556"/>
    </row>
    <row r="67" spans="1:6" ht="12.75">
      <c r="A67" s="553" t="s">
        <v>785</v>
      </c>
      <c r="B67" s="562">
        <v>140</v>
      </c>
      <c r="C67" s="555"/>
      <c r="D67" s="555"/>
      <c r="F67" s="556"/>
    </row>
    <row r="68" spans="1:6" ht="12.75">
      <c r="A68" s="553" t="s">
        <v>786</v>
      </c>
      <c r="B68" s="562">
        <v>141</v>
      </c>
      <c r="C68" s="555"/>
      <c r="D68" s="555"/>
      <c r="F68" s="556"/>
    </row>
    <row r="69" spans="1:6" ht="12.75">
      <c r="A69" s="565" t="s">
        <v>787</v>
      </c>
      <c r="B69" s="566">
        <v>142</v>
      </c>
      <c r="C69" s="567">
        <f>C63+C64+C65+C66</f>
        <v>0</v>
      </c>
      <c r="D69" s="567">
        <f>D63+D64+D65+D66</f>
        <v>0</v>
      </c>
      <c r="F69" s="556"/>
    </row>
    <row r="70" spans="1:6" ht="13.5" thickBot="1">
      <c r="A70" s="570" t="s">
        <v>788</v>
      </c>
      <c r="B70" s="571">
        <v>143</v>
      </c>
      <c r="C70" s="572">
        <f>C36+C62+C69</f>
        <v>0</v>
      </c>
      <c r="D70" s="572">
        <f>D36+D62+D69</f>
        <v>25</v>
      </c>
      <c r="F70" s="556"/>
    </row>
    <row r="71" spans="1:6" ht="13.5" thickBot="1">
      <c r="A71" s="573" t="s">
        <v>789</v>
      </c>
      <c r="B71" s="549">
        <v>144</v>
      </c>
      <c r="C71" s="574">
        <f>C12+C28+C70</f>
        <v>1438</v>
      </c>
      <c r="D71" s="574">
        <f>D12+D28+D70</f>
        <v>1512</v>
      </c>
      <c r="F71" s="556"/>
    </row>
  </sheetData>
  <sheetProtection/>
  <mergeCells count="2">
    <mergeCell ref="A1:A2"/>
    <mergeCell ref="C1:D1"/>
  </mergeCells>
  <printOptions/>
  <pageMargins left="1.3779527559055118" right="0.3937007874015748" top="1.1811023622047245" bottom="0.3937007874015748" header="0.3937007874015748" footer="0.5118110236220472"/>
  <pageSetup horizontalDpi="600" verticalDpi="600" orientation="portrait" paperSize="9" scale="80" r:id="rId1"/>
  <headerFooter alignWithMargins="0">
    <oddHeader>&amp;C&amp;"Times New Roman,Normál"PESTERZSÉBETI LENGYEL NEMZETISÉGI  ÖNKORMÁNYZAT 2013. ÉVI MÉRLEGE&amp;R&amp;"Times New Roman,Normál"8.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2">
      <selection activeCell="G43" sqref="G43"/>
    </sheetView>
  </sheetViews>
  <sheetFormatPr defaultColWidth="9.140625" defaultRowHeight="12.75"/>
  <cols>
    <col min="1" max="1" width="40.7109375" style="577" customWidth="1"/>
    <col min="2" max="7" width="11.7109375" style="577" customWidth="1"/>
    <col min="8" max="16384" width="9.140625" style="575" customWidth="1"/>
  </cols>
  <sheetData>
    <row r="1" spans="1:7" s="577" customFormat="1" ht="18" customHeight="1" thickBot="1">
      <c r="A1" s="575"/>
      <c r="B1" s="575"/>
      <c r="C1" s="575"/>
      <c r="D1" s="575"/>
      <c r="E1" s="575"/>
      <c r="F1" s="575"/>
      <c r="G1" s="576"/>
    </row>
    <row r="2" spans="1:7" s="577" customFormat="1" ht="18" customHeight="1">
      <c r="A2" s="578"/>
      <c r="B2" s="579" t="s">
        <v>790</v>
      </c>
      <c r="C2" s="579" t="s">
        <v>791</v>
      </c>
      <c r="D2" s="579" t="s">
        <v>790</v>
      </c>
      <c r="E2" s="579" t="s">
        <v>792</v>
      </c>
      <c r="F2" s="579" t="s">
        <v>791</v>
      </c>
      <c r="G2" s="579" t="s">
        <v>792</v>
      </c>
    </row>
    <row r="3" spans="1:7" s="577" customFormat="1" ht="18" customHeight="1">
      <c r="A3" s="580"/>
      <c r="B3" s="581" t="s">
        <v>793</v>
      </c>
      <c r="C3" s="581" t="s">
        <v>794</v>
      </c>
      <c r="D3" s="581" t="s">
        <v>795</v>
      </c>
      <c r="E3" s="581" t="s">
        <v>793</v>
      </c>
      <c r="F3" s="581" t="s">
        <v>794</v>
      </c>
      <c r="G3" s="581" t="s">
        <v>795</v>
      </c>
    </row>
    <row r="4" spans="1:7" s="577" customFormat="1" ht="18" customHeight="1">
      <c r="A4" s="580"/>
      <c r="B4" s="581" t="s">
        <v>796</v>
      </c>
      <c r="C4" s="581" t="s">
        <v>797</v>
      </c>
      <c r="D4" s="581" t="s">
        <v>798</v>
      </c>
      <c r="E4" s="581" t="s">
        <v>796</v>
      </c>
      <c r="F4" s="581" t="s">
        <v>797</v>
      </c>
      <c r="G4" s="581" t="s">
        <v>798</v>
      </c>
    </row>
    <row r="5" spans="1:7" s="577" customFormat="1" ht="18" customHeight="1">
      <c r="A5" s="580"/>
      <c r="B5" s="581" t="s">
        <v>799</v>
      </c>
      <c r="C5" s="581"/>
      <c r="D5" s="581" t="s">
        <v>796</v>
      </c>
      <c r="E5" s="581"/>
      <c r="F5" s="581"/>
      <c r="G5" s="581" t="s">
        <v>796</v>
      </c>
    </row>
    <row r="6" spans="1:7" s="577" customFormat="1" ht="18" customHeight="1" thickBot="1">
      <c r="A6" s="582"/>
      <c r="B6" s="583" t="s">
        <v>800</v>
      </c>
      <c r="C6" s="583"/>
      <c r="D6" s="583" t="s">
        <v>801</v>
      </c>
      <c r="E6" s="583"/>
      <c r="F6" s="583"/>
      <c r="G6" s="583" t="s">
        <v>801</v>
      </c>
    </row>
    <row r="7" spans="1:7" s="577" customFormat="1" ht="18" customHeight="1">
      <c r="A7" s="584"/>
      <c r="B7" s="579"/>
      <c r="C7" s="585"/>
      <c r="D7" s="579"/>
      <c r="E7" s="585"/>
      <c r="F7" s="579"/>
      <c r="G7" s="586"/>
    </row>
    <row r="8" spans="1:7" s="577" customFormat="1" ht="18" customHeight="1">
      <c r="A8" s="587" t="s">
        <v>802</v>
      </c>
      <c r="B8" s="588"/>
      <c r="C8" s="589"/>
      <c r="D8" s="588"/>
      <c r="E8" s="589"/>
      <c r="F8" s="588"/>
      <c r="G8" s="590"/>
    </row>
    <row r="9" spans="1:7" s="577" customFormat="1" ht="18" customHeight="1">
      <c r="A9" s="587"/>
      <c r="B9" s="588"/>
      <c r="C9" s="589"/>
      <c r="D9" s="588"/>
      <c r="E9" s="589"/>
      <c r="F9" s="588"/>
      <c r="G9" s="590"/>
    </row>
    <row r="10" spans="1:7" s="577" customFormat="1" ht="18" customHeight="1">
      <c r="A10" s="591" t="s">
        <v>803</v>
      </c>
      <c r="B10" s="592">
        <f>SUM(B11:B14)</f>
        <v>154</v>
      </c>
      <c r="C10" s="593"/>
      <c r="D10" s="592">
        <f>SUM(D11:D14)</f>
        <v>154</v>
      </c>
      <c r="E10" s="594">
        <f>SUM(E11:E14)</f>
        <v>103</v>
      </c>
      <c r="F10" s="595"/>
      <c r="G10" s="596">
        <f>SUM(G11:G14)</f>
        <v>103</v>
      </c>
    </row>
    <row r="11" spans="1:7" s="577" customFormat="1" ht="18" customHeight="1">
      <c r="A11" s="597" t="s">
        <v>804</v>
      </c>
      <c r="B11" s="568"/>
      <c r="C11" s="590"/>
      <c r="D11" s="598"/>
      <c r="E11" s="599"/>
      <c r="F11" s="588"/>
      <c r="G11" s="598"/>
    </row>
    <row r="12" spans="1:7" s="577" customFormat="1" ht="18" customHeight="1">
      <c r="A12" s="597" t="s">
        <v>805</v>
      </c>
      <c r="B12" s="568">
        <v>154</v>
      </c>
      <c r="C12" s="590"/>
      <c r="D12" s="598">
        <v>154</v>
      </c>
      <c r="E12" s="599">
        <v>103</v>
      </c>
      <c r="F12" s="588"/>
      <c r="G12" s="598">
        <v>103</v>
      </c>
    </row>
    <row r="13" spans="1:7" s="577" customFormat="1" ht="18" customHeight="1">
      <c r="A13" s="597" t="s">
        <v>806</v>
      </c>
      <c r="B13" s="568"/>
      <c r="C13" s="590"/>
      <c r="D13" s="598"/>
      <c r="E13" s="599"/>
      <c r="F13" s="588"/>
      <c r="G13" s="598"/>
    </row>
    <row r="14" spans="1:7" s="577" customFormat="1" ht="18" customHeight="1">
      <c r="A14" s="597" t="s">
        <v>807</v>
      </c>
      <c r="B14" s="568"/>
      <c r="C14" s="590"/>
      <c r="D14" s="598"/>
      <c r="E14" s="599"/>
      <c r="F14" s="588"/>
      <c r="G14" s="598"/>
    </row>
    <row r="15" spans="1:7" s="577" customFormat="1" ht="18" customHeight="1">
      <c r="A15" s="597" t="s">
        <v>808</v>
      </c>
      <c r="B15" s="588"/>
      <c r="C15" s="589"/>
      <c r="D15" s="588"/>
      <c r="E15" s="589"/>
      <c r="F15" s="588"/>
      <c r="G15" s="590"/>
    </row>
    <row r="16" spans="1:7" s="577" customFormat="1" ht="18" customHeight="1">
      <c r="A16" s="597"/>
      <c r="B16" s="588"/>
      <c r="C16" s="589"/>
      <c r="D16" s="588"/>
      <c r="E16" s="589"/>
      <c r="F16" s="588"/>
      <c r="G16" s="590"/>
    </row>
    <row r="17" spans="1:7" s="577" customFormat="1" ht="18" customHeight="1">
      <c r="A17" s="591" t="s">
        <v>809</v>
      </c>
      <c r="B17" s="592">
        <f>SUM(B18:B22)</f>
        <v>1284</v>
      </c>
      <c r="C17" s="593"/>
      <c r="D17" s="592">
        <f>SUM(D18:D22)</f>
        <v>1284</v>
      </c>
      <c r="E17" s="594">
        <f>SUM(E18:E22)</f>
        <v>1409</v>
      </c>
      <c r="F17" s="595"/>
      <c r="G17" s="596">
        <f>SUM(G18:G22)</f>
        <v>1409</v>
      </c>
    </row>
    <row r="18" spans="1:7" s="577" customFormat="1" ht="18" customHeight="1">
      <c r="A18" s="597" t="s">
        <v>810</v>
      </c>
      <c r="B18" s="568"/>
      <c r="C18" s="590"/>
      <c r="D18" s="598"/>
      <c r="E18" s="599"/>
      <c r="F18" s="588"/>
      <c r="G18" s="598"/>
    </row>
    <row r="19" spans="1:7" s="577" customFormat="1" ht="18" customHeight="1">
      <c r="A19" s="597" t="s">
        <v>811</v>
      </c>
      <c r="B19" s="568"/>
      <c r="C19" s="590"/>
      <c r="D19" s="598"/>
      <c r="E19" s="599"/>
      <c r="F19" s="588"/>
      <c r="G19" s="598"/>
    </row>
    <row r="20" spans="1:7" s="577" customFormat="1" ht="18" customHeight="1">
      <c r="A20" s="597" t="s">
        <v>812</v>
      </c>
      <c r="B20" s="568"/>
      <c r="C20" s="590"/>
      <c r="D20" s="598"/>
      <c r="E20" s="599"/>
      <c r="F20" s="588"/>
      <c r="G20" s="598"/>
    </row>
    <row r="21" spans="1:7" s="577" customFormat="1" ht="18" customHeight="1">
      <c r="A21" s="597" t="s">
        <v>813</v>
      </c>
      <c r="B21" s="568">
        <v>1284</v>
      </c>
      <c r="C21" s="590"/>
      <c r="D21" s="598">
        <v>1284</v>
      </c>
      <c r="E21" s="599">
        <v>1409</v>
      </c>
      <c r="F21" s="588"/>
      <c r="G21" s="598">
        <f>E21+F21</f>
        <v>1409</v>
      </c>
    </row>
    <row r="22" spans="1:7" s="577" customFormat="1" ht="18" customHeight="1">
      <c r="A22" s="597" t="s">
        <v>814</v>
      </c>
      <c r="B22" s="568"/>
      <c r="C22" s="590"/>
      <c r="D22" s="598"/>
      <c r="E22" s="599"/>
      <c r="F22" s="588"/>
      <c r="G22" s="598"/>
    </row>
    <row r="23" spans="1:7" s="577" customFormat="1" ht="18" customHeight="1" thickBot="1">
      <c r="A23" s="600"/>
      <c r="B23" s="601"/>
      <c r="C23" s="602"/>
      <c r="D23" s="603"/>
      <c r="E23" s="602"/>
      <c r="F23" s="603"/>
      <c r="G23" s="604"/>
    </row>
    <row r="24" spans="1:7" s="577" customFormat="1" ht="18" customHeight="1" thickBot="1">
      <c r="A24" s="605" t="s">
        <v>815</v>
      </c>
      <c r="B24" s="606">
        <f>+B10+B17</f>
        <v>1438</v>
      </c>
      <c r="C24" s="607"/>
      <c r="D24" s="606">
        <f>+D10+D17</f>
        <v>1438</v>
      </c>
      <c r="E24" s="606">
        <f>+E10+E17</f>
        <v>1512</v>
      </c>
      <c r="F24" s="608"/>
      <c r="G24" s="606">
        <f>+G10+G17</f>
        <v>1512</v>
      </c>
    </row>
    <row r="25" spans="1:7" s="577" customFormat="1" ht="18" customHeight="1">
      <c r="A25" s="609"/>
      <c r="B25" s="610"/>
      <c r="C25" s="611"/>
      <c r="D25" s="612"/>
      <c r="E25" s="611"/>
      <c r="F25" s="612"/>
      <c r="G25" s="613"/>
    </row>
    <row r="26" spans="1:7" s="577" customFormat="1" ht="18" customHeight="1">
      <c r="A26" s="587" t="s">
        <v>717</v>
      </c>
      <c r="B26" s="588"/>
      <c r="C26" s="589"/>
      <c r="D26" s="588"/>
      <c r="E26" s="589"/>
      <c r="F26" s="588"/>
      <c r="G26" s="590"/>
    </row>
    <row r="27" spans="1:7" s="577" customFormat="1" ht="18" customHeight="1">
      <c r="A27" s="587"/>
      <c r="B27" s="588"/>
      <c r="C27" s="589"/>
      <c r="D27" s="588"/>
      <c r="E27" s="589"/>
      <c r="F27" s="588"/>
      <c r="G27" s="590"/>
    </row>
    <row r="28" spans="1:7" s="577" customFormat="1" ht="18" customHeight="1">
      <c r="A28" s="591" t="s">
        <v>816</v>
      </c>
      <c r="B28" s="592">
        <f>SUM(B30:B32)</f>
        <v>154</v>
      </c>
      <c r="C28" s="593"/>
      <c r="D28" s="592">
        <f>SUM(D30:D32)</f>
        <v>154</v>
      </c>
      <c r="E28" s="594">
        <f>SUM(E30:E32)</f>
        <v>78</v>
      </c>
      <c r="F28" s="614"/>
      <c r="G28" s="596">
        <f>SUM(G30:G32)</f>
        <v>78</v>
      </c>
    </row>
    <row r="29" spans="1:7" s="577" customFormat="1" ht="18" customHeight="1">
      <c r="A29" s="597"/>
      <c r="B29" s="588"/>
      <c r="C29" s="589"/>
      <c r="D29" s="588"/>
      <c r="E29" s="589"/>
      <c r="F29" s="588"/>
      <c r="G29" s="590"/>
    </row>
    <row r="30" spans="1:7" s="577" customFormat="1" ht="18" customHeight="1">
      <c r="A30" s="597" t="s">
        <v>817</v>
      </c>
      <c r="B30" s="568"/>
      <c r="C30" s="590"/>
      <c r="D30" s="598"/>
      <c r="E30" s="599"/>
      <c r="F30" s="588"/>
      <c r="G30" s="598"/>
    </row>
    <row r="31" spans="1:7" s="577" customFormat="1" ht="18" customHeight="1">
      <c r="A31" s="597" t="s">
        <v>818</v>
      </c>
      <c r="B31" s="568">
        <v>154</v>
      </c>
      <c r="C31" s="598"/>
      <c r="D31" s="598">
        <v>154</v>
      </c>
      <c r="E31" s="599">
        <v>78</v>
      </c>
      <c r="F31" s="568"/>
      <c r="G31" s="598">
        <v>78</v>
      </c>
    </row>
    <row r="32" spans="1:7" s="577" customFormat="1" ht="18" customHeight="1">
      <c r="A32" s="597" t="s">
        <v>819</v>
      </c>
      <c r="B32" s="568"/>
      <c r="C32" s="589"/>
      <c r="D32" s="568"/>
      <c r="E32" s="599"/>
      <c r="F32" s="588"/>
      <c r="G32" s="598"/>
    </row>
    <row r="33" spans="1:7" s="577" customFormat="1" ht="18" customHeight="1">
      <c r="A33" s="597"/>
      <c r="B33" s="588"/>
      <c r="C33" s="589"/>
      <c r="D33" s="588"/>
      <c r="E33" s="589"/>
      <c r="F33" s="588"/>
      <c r="G33" s="590"/>
    </row>
    <row r="34" spans="1:7" s="577" customFormat="1" ht="18" customHeight="1">
      <c r="A34" s="591" t="s">
        <v>820</v>
      </c>
      <c r="B34" s="592">
        <f>SUM(B36:B37)</f>
        <v>1284</v>
      </c>
      <c r="C34" s="593"/>
      <c r="D34" s="592">
        <f>SUM(D36:D37)</f>
        <v>1284</v>
      </c>
      <c r="E34" s="594">
        <f>SUM(E36:E37)</f>
        <v>1409</v>
      </c>
      <c r="F34" s="595"/>
      <c r="G34" s="596">
        <f>SUM(G36:G37)</f>
        <v>1409</v>
      </c>
    </row>
    <row r="35" spans="1:7" s="577" customFormat="1" ht="18" customHeight="1">
      <c r="A35" s="591"/>
      <c r="B35" s="588"/>
      <c r="C35" s="589"/>
      <c r="D35" s="588"/>
      <c r="E35" s="589"/>
      <c r="F35" s="588"/>
      <c r="G35" s="590"/>
    </row>
    <row r="36" spans="1:7" s="577" customFormat="1" ht="18" customHeight="1">
      <c r="A36" s="597" t="s">
        <v>821</v>
      </c>
      <c r="B36" s="568">
        <v>1284</v>
      </c>
      <c r="C36" s="590"/>
      <c r="D36" s="598">
        <v>1284</v>
      </c>
      <c r="E36" s="599">
        <v>1409</v>
      </c>
      <c r="F36" s="588"/>
      <c r="G36" s="598">
        <f>E36+F36</f>
        <v>1409</v>
      </c>
    </row>
    <row r="37" spans="1:7" s="577" customFormat="1" ht="18" customHeight="1">
      <c r="A37" s="597" t="s">
        <v>822</v>
      </c>
      <c r="B37" s="568"/>
      <c r="C37" s="589"/>
      <c r="D37" s="568"/>
      <c r="E37" s="599"/>
      <c r="F37" s="588"/>
      <c r="G37" s="598"/>
    </row>
    <row r="38" spans="1:7" s="577" customFormat="1" ht="18" customHeight="1">
      <c r="A38" s="591"/>
      <c r="B38" s="588"/>
      <c r="C38" s="589"/>
      <c r="D38" s="588"/>
      <c r="E38" s="589"/>
      <c r="F38" s="588"/>
      <c r="G38" s="590"/>
    </row>
    <row r="39" spans="1:7" s="577" customFormat="1" ht="18" customHeight="1">
      <c r="A39" s="591" t="s">
        <v>823</v>
      </c>
      <c r="B39" s="592">
        <f>SUM(B41:B43)</f>
        <v>0</v>
      </c>
      <c r="C39" s="593"/>
      <c r="D39" s="592">
        <f>SUM(D41:D43)</f>
        <v>0</v>
      </c>
      <c r="E39" s="594">
        <f>SUM(E41:E43)</f>
        <v>25</v>
      </c>
      <c r="F39" s="614"/>
      <c r="G39" s="596">
        <f>SUM(G41:G43)</f>
        <v>25</v>
      </c>
    </row>
    <row r="40" spans="1:7" s="577" customFormat="1" ht="18" customHeight="1">
      <c r="A40" s="597"/>
      <c r="B40" s="588"/>
      <c r="C40" s="589"/>
      <c r="D40" s="588"/>
      <c r="E40" s="589"/>
      <c r="F40" s="588"/>
      <c r="G40" s="590"/>
    </row>
    <row r="41" spans="1:7" s="577" customFormat="1" ht="18" customHeight="1">
      <c r="A41" s="597" t="s">
        <v>824</v>
      </c>
      <c r="B41" s="568"/>
      <c r="C41" s="598"/>
      <c r="D41" s="598"/>
      <c r="E41" s="599"/>
      <c r="F41" s="568"/>
      <c r="G41" s="598"/>
    </row>
    <row r="42" spans="1:7" s="577" customFormat="1" ht="18" customHeight="1">
      <c r="A42" s="597" t="s">
        <v>825</v>
      </c>
      <c r="B42" s="568"/>
      <c r="C42" s="590"/>
      <c r="D42" s="598"/>
      <c r="E42" s="599">
        <v>25</v>
      </c>
      <c r="F42" s="588"/>
      <c r="G42" s="598">
        <v>25</v>
      </c>
    </row>
    <row r="43" spans="1:7" s="577" customFormat="1" ht="18" customHeight="1">
      <c r="A43" s="597" t="s">
        <v>826</v>
      </c>
      <c r="B43" s="568"/>
      <c r="C43" s="590"/>
      <c r="D43" s="598"/>
      <c r="E43" s="599"/>
      <c r="F43" s="588"/>
      <c r="G43" s="598"/>
    </row>
    <row r="44" spans="1:7" s="577" customFormat="1" ht="18" customHeight="1" thickBot="1">
      <c r="A44" s="600"/>
      <c r="B44" s="601"/>
      <c r="C44" s="602"/>
      <c r="D44" s="603"/>
      <c r="E44" s="602"/>
      <c r="F44" s="603"/>
      <c r="G44" s="604"/>
    </row>
    <row r="45" spans="1:7" s="577" customFormat="1" ht="18" customHeight="1" thickBot="1">
      <c r="A45" s="608" t="s">
        <v>789</v>
      </c>
      <c r="B45" s="606">
        <f>+B28+B34+B39</f>
        <v>1438</v>
      </c>
      <c r="C45" s="608"/>
      <c r="D45" s="606">
        <f>+D28+D34+D39</f>
        <v>1438</v>
      </c>
      <c r="E45" s="606">
        <f>+E28+E34+E39</f>
        <v>1512</v>
      </c>
      <c r="F45" s="606"/>
      <c r="G45" s="606">
        <f>+G28+G34+G39</f>
        <v>1512</v>
      </c>
    </row>
  </sheetData>
  <sheetProtection/>
  <printOptions horizontalCentered="1"/>
  <pageMargins left="0.3937007874015748" right="0.3937007874015748" top="1.44" bottom="0.3937007874015748" header="0.3937007874015748" footer="0.3937007874015748"/>
  <pageSetup horizontalDpi="300" verticalDpi="300" orientation="portrait" paperSize="9" scale="80" r:id="rId1"/>
  <headerFooter alignWithMargins="0">
    <oddHeader>&amp;C&amp;"Times New Roman,Normál"
PESTERZSÉBETI LENGYEL NEMZETISÉGI  ÖNKORMÁNYZAT 2013. ÉVI EGYSZERŰSÍTETT MÉRLEGE (e Ft)&amp;R&amp;"Times New Roman,Normál"9.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2">
      <selection activeCell="E53" sqref="E53"/>
    </sheetView>
  </sheetViews>
  <sheetFormatPr defaultColWidth="9.140625" defaultRowHeight="12.75"/>
  <cols>
    <col min="1" max="1" width="4.7109375" style="659" customWidth="1"/>
    <col min="2" max="2" width="56.28125" style="577" customWidth="1"/>
    <col min="3" max="5" width="14.7109375" style="577" customWidth="1"/>
    <col min="6" max="8" width="0" style="577" hidden="1" customWidth="1"/>
    <col min="9" max="16384" width="9.140625" style="577" customWidth="1"/>
  </cols>
  <sheetData>
    <row r="1" spans="1:5" ht="15.75" customHeight="1" thickBot="1">
      <c r="A1" s="615"/>
      <c r="B1" s="1197" t="s">
        <v>431</v>
      </c>
      <c r="C1" s="616" t="s">
        <v>827</v>
      </c>
      <c r="D1" s="616" t="s">
        <v>828</v>
      </c>
      <c r="E1" s="1199" t="s">
        <v>829</v>
      </c>
    </row>
    <row r="2" spans="1:5" ht="15.75" customHeight="1" thickBot="1">
      <c r="A2" s="617"/>
      <c r="B2" s="1198"/>
      <c r="C2" s="1201" t="s">
        <v>830</v>
      </c>
      <c r="D2" s="1202"/>
      <c r="E2" s="1200"/>
    </row>
    <row r="3" spans="1:5" ht="15.75" customHeight="1" thickBot="1">
      <c r="A3" s="616" t="s">
        <v>831</v>
      </c>
      <c r="B3" s="618" t="s">
        <v>832</v>
      </c>
      <c r="C3" s="585" t="s">
        <v>833</v>
      </c>
      <c r="D3" s="579" t="s">
        <v>834</v>
      </c>
      <c r="E3" s="618" t="s">
        <v>835</v>
      </c>
    </row>
    <row r="4" spans="1:5" ht="15.75" customHeight="1">
      <c r="A4" s="619" t="s">
        <v>705</v>
      </c>
      <c r="B4" s="620" t="s">
        <v>678</v>
      </c>
      <c r="C4" s="621">
        <v>100</v>
      </c>
      <c r="D4" s="622">
        <v>100</v>
      </c>
      <c r="E4" s="622"/>
    </row>
    <row r="5" spans="1:5" ht="15.75" customHeight="1">
      <c r="A5" s="619" t="s">
        <v>836</v>
      </c>
      <c r="B5" s="590" t="s">
        <v>876</v>
      </c>
      <c r="C5" s="599">
        <v>27</v>
      </c>
      <c r="D5" s="568">
        <v>100</v>
      </c>
      <c r="E5" s="568">
        <v>100</v>
      </c>
    </row>
    <row r="6" spans="1:5" ht="15.75" customHeight="1">
      <c r="A6" s="619" t="s">
        <v>877</v>
      </c>
      <c r="B6" s="590" t="s">
        <v>878</v>
      </c>
      <c r="C6" s="599">
        <v>2479</v>
      </c>
      <c r="D6" s="568">
        <v>2888</v>
      </c>
      <c r="E6" s="568">
        <v>1578</v>
      </c>
    </row>
    <row r="7" spans="1:5" ht="15.75" customHeight="1">
      <c r="A7" s="619" t="s">
        <v>521</v>
      </c>
      <c r="B7" s="590" t="s">
        <v>879</v>
      </c>
      <c r="C7" s="599"/>
      <c r="D7" s="568"/>
      <c r="E7" s="568"/>
    </row>
    <row r="8" spans="1:5" ht="15.75" customHeight="1">
      <c r="A8" s="619" t="s">
        <v>524</v>
      </c>
      <c r="B8" s="590" t="s">
        <v>880</v>
      </c>
      <c r="C8" s="599"/>
      <c r="D8" s="568"/>
      <c r="E8" s="568"/>
    </row>
    <row r="9" spans="1:5" ht="15.75" customHeight="1">
      <c r="A9" s="619" t="s">
        <v>881</v>
      </c>
      <c r="B9" s="590" t="s">
        <v>611</v>
      </c>
      <c r="C9" s="599"/>
      <c r="D9" s="568"/>
      <c r="E9" s="568"/>
    </row>
    <row r="10" spans="1:5" ht="15.75" customHeight="1">
      <c r="A10" s="619" t="s">
        <v>882</v>
      </c>
      <c r="B10" s="590" t="s">
        <v>625</v>
      </c>
      <c r="C10" s="599"/>
      <c r="D10" s="568"/>
      <c r="E10" s="568"/>
    </row>
    <row r="11" spans="1:5" ht="15.75" customHeight="1">
      <c r="A11" s="619" t="s">
        <v>883</v>
      </c>
      <c r="B11" s="590" t="s">
        <v>884</v>
      </c>
      <c r="C11" s="599"/>
      <c r="D11" s="568"/>
      <c r="E11" s="568"/>
    </row>
    <row r="12" spans="1:5" ht="15.75" customHeight="1">
      <c r="A12" s="619" t="s">
        <v>885</v>
      </c>
      <c r="B12" s="590" t="s">
        <v>886</v>
      </c>
      <c r="C12" s="599"/>
      <c r="D12" s="568"/>
      <c r="E12" s="568"/>
    </row>
    <row r="13" spans="1:5" ht="15.75" customHeight="1">
      <c r="A13" s="619" t="s">
        <v>887</v>
      </c>
      <c r="B13" s="590" t="s">
        <v>888</v>
      </c>
      <c r="C13" s="599"/>
      <c r="D13" s="568"/>
      <c r="E13" s="568"/>
    </row>
    <row r="14" spans="1:5" ht="15.75" customHeight="1">
      <c r="A14" s="619" t="s">
        <v>889</v>
      </c>
      <c r="B14" s="590" t="s">
        <v>890</v>
      </c>
      <c r="C14" s="623"/>
      <c r="D14" s="624"/>
      <c r="E14" s="624"/>
    </row>
    <row r="15" spans="1:5" ht="15.75" customHeight="1">
      <c r="A15" s="619" t="s">
        <v>891</v>
      </c>
      <c r="B15" s="590" t="s">
        <v>892</v>
      </c>
      <c r="C15" s="599"/>
      <c r="D15" s="568"/>
      <c r="E15" s="568"/>
    </row>
    <row r="16" spans="1:5" ht="15.75" customHeight="1">
      <c r="A16" s="625" t="s">
        <v>893</v>
      </c>
      <c r="B16" s="626" t="s">
        <v>894</v>
      </c>
      <c r="C16" s="627">
        <f>SUM(C4:C15)</f>
        <v>2606</v>
      </c>
      <c r="D16" s="614">
        <f>SUM(D4:D15)</f>
        <v>3088</v>
      </c>
      <c r="E16" s="614">
        <f>SUM(E4:E15)</f>
        <v>1678</v>
      </c>
    </row>
    <row r="17" spans="1:5" ht="15.75" customHeight="1">
      <c r="A17" s="619" t="s">
        <v>895</v>
      </c>
      <c r="B17" s="590" t="s">
        <v>896</v>
      </c>
      <c r="C17" s="623"/>
      <c r="D17" s="624"/>
      <c r="E17" s="624"/>
    </row>
    <row r="18" spans="1:5" s="630" customFormat="1" ht="15.75" customHeight="1">
      <c r="A18" s="628" t="s">
        <v>897</v>
      </c>
      <c r="B18" s="629" t="s">
        <v>898</v>
      </c>
      <c r="C18" s="623"/>
      <c r="D18" s="624"/>
      <c r="E18" s="624"/>
    </row>
    <row r="19" spans="1:5" s="630" customFormat="1" ht="15.75" customHeight="1">
      <c r="A19" s="628" t="s">
        <v>899</v>
      </c>
      <c r="B19" s="629" t="s">
        <v>900</v>
      </c>
      <c r="C19" s="623"/>
      <c r="D19" s="624"/>
      <c r="E19" s="624"/>
    </row>
    <row r="20" spans="1:5" ht="15.75" customHeight="1">
      <c r="A20" s="628" t="s">
        <v>901</v>
      </c>
      <c r="B20" s="590" t="s">
        <v>902</v>
      </c>
      <c r="C20" s="627"/>
      <c r="D20" s="614"/>
      <c r="E20" s="614"/>
    </row>
    <row r="21" spans="1:5" ht="15.75" customHeight="1">
      <c r="A21" s="628" t="s">
        <v>903</v>
      </c>
      <c r="B21" s="590" t="s">
        <v>904</v>
      </c>
      <c r="C21" s="599"/>
      <c r="D21" s="568"/>
      <c r="E21" s="568"/>
    </row>
    <row r="22" spans="1:5" ht="15.75" customHeight="1">
      <c r="A22" s="625" t="s">
        <v>905</v>
      </c>
      <c r="B22" s="626" t="s">
        <v>906</v>
      </c>
      <c r="C22" s="627">
        <f>C17+C18</f>
        <v>0</v>
      </c>
      <c r="D22" s="614">
        <f>D17+D18</f>
        <v>0</v>
      </c>
      <c r="E22" s="614">
        <f>E17+E18</f>
        <v>0</v>
      </c>
    </row>
    <row r="23" spans="1:8" ht="15.75" customHeight="1">
      <c r="A23" s="625" t="s">
        <v>907</v>
      </c>
      <c r="B23" s="626" t="s">
        <v>908</v>
      </c>
      <c r="C23" s="627">
        <f aca="true" t="shared" si="0" ref="C23:H23">C16+C22</f>
        <v>2606</v>
      </c>
      <c r="D23" s="614">
        <f t="shared" si="0"/>
        <v>3088</v>
      </c>
      <c r="E23" s="614">
        <f t="shared" si="0"/>
        <v>1678</v>
      </c>
      <c r="F23" s="631">
        <f t="shared" si="0"/>
        <v>0</v>
      </c>
      <c r="G23" s="632">
        <f t="shared" si="0"/>
        <v>0</v>
      </c>
      <c r="H23" s="632">
        <f t="shared" si="0"/>
        <v>0</v>
      </c>
    </row>
    <row r="24" spans="1:5" ht="15.75" customHeight="1">
      <c r="A24" s="619">
        <v>21</v>
      </c>
      <c r="B24" s="590" t="s">
        <v>679</v>
      </c>
      <c r="C24" s="599"/>
      <c r="D24" s="568"/>
      <c r="E24" s="614"/>
    </row>
    <row r="25" spans="1:5" ht="15.75" customHeight="1" thickBot="1">
      <c r="A25" s="633" t="s">
        <v>909</v>
      </c>
      <c r="B25" s="604" t="s">
        <v>910</v>
      </c>
      <c r="C25" s="634"/>
      <c r="D25" s="635"/>
      <c r="E25" s="636"/>
    </row>
    <row r="26" spans="1:8" ht="15.75" customHeight="1" thickBot="1">
      <c r="A26" s="637" t="s">
        <v>911</v>
      </c>
      <c r="B26" s="607" t="s">
        <v>912</v>
      </c>
      <c r="C26" s="606">
        <f>C23+C24</f>
        <v>2606</v>
      </c>
      <c r="D26" s="606">
        <f>D23+D24</f>
        <v>3088</v>
      </c>
      <c r="E26" s="606">
        <f>E23+E24+E25</f>
        <v>1678</v>
      </c>
      <c r="F26" s="631">
        <f>F23+F24</f>
        <v>0</v>
      </c>
      <c r="G26" s="632">
        <f>G23+G24</f>
        <v>0</v>
      </c>
      <c r="H26" s="632">
        <f>H23+H24</f>
        <v>0</v>
      </c>
    </row>
    <row r="27" spans="1:6" ht="15.75" customHeight="1">
      <c r="A27" s="619" t="s">
        <v>913</v>
      </c>
      <c r="B27" s="638" t="s">
        <v>914</v>
      </c>
      <c r="C27" s="639"/>
      <c r="D27" s="622">
        <v>7</v>
      </c>
      <c r="E27" s="622">
        <v>7</v>
      </c>
      <c r="F27" s="577">
        <v>682720</v>
      </c>
    </row>
    <row r="28" spans="1:5" ht="15.75" customHeight="1">
      <c r="A28" s="619" t="s">
        <v>915</v>
      </c>
      <c r="B28" s="590" t="s">
        <v>916</v>
      </c>
      <c r="C28" s="599"/>
      <c r="D28" s="568"/>
      <c r="E28" s="568"/>
    </row>
    <row r="29" spans="1:5" ht="15.75" customHeight="1">
      <c r="A29" s="619" t="s">
        <v>917</v>
      </c>
      <c r="B29" s="590" t="s">
        <v>0</v>
      </c>
      <c r="C29" s="599">
        <v>1322</v>
      </c>
      <c r="D29" s="568">
        <v>1797</v>
      </c>
      <c r="E29" s="568">
        <v>1797</v>
      </c>
    </row>
    <row r="30" spans="1:5" ht="15.75" customHeight="1">
      <c r="A30" s="619" t="s">
        <v>1</v>
      </c>
      <c r="B30" s="590" t="s">
        <v>2</v>
      </c>
      <c r="C30" s="599"/>
      <c r="D30" s="568"/>
      <c r="E30" s="568"/>
    </row>
    <row r="31" spans="1:5" ht="15.75" customHeight="1">
      <c r="A31" s="619" t="s">
        <v>3</v>
      </c>
      <c r="B31" s="590" t="s">
        <v>4</v>
      </c>
      <c r="C31" s="599"/>
      <c r="D31" s="568"/>
      <c r="E31" s="568"/>
    </row>
    <row r="32" spans="1:5" ht="15.75" customHeight="1">
      <c r="A32" s="619" t="s">
        <v>5</v>
      </c>
      <c r="B32" s="590" t="s">
        <v>6</v>
      </c>
      <c r="C32" s="599"/>
      <c r="D32" s="568"/>
      <c r="E32" s="568"/>
    </row>
    <row r="33" spans="1:5" ht="15.75" customHeight="1">
      <c r="A33" s="619" t="s">
        <v>7</v>
      </c>
      <c r="B33" s="590" t="s">
        <v>8</v>
      </c>
      <c r="C33" s="599"/>
      <c r="D33" s="568"/>
      <c r="E33" s="568"/>
    </row>
    <row r="34" spans="1:5" ht="15.75" customHeight="1">
      <c r="A34" s="619" t="s">
        <v>9</v>
      </c>
      <c r="B34" s="590" t="s">
        <v>10</v>
      </c>
      <c r="C34" s="599"/>
      <c r="D34" s="568"/>
      <c r="E34" s="568"/>
    </row>
    <row r="35" spans="1:5" ht="15.75" customHeight="1">
      <c r="A35" s="619" t="s">
        <v>11</v>
      </c>
      <c r="B35" s="590" t="s">
        <v>12</v>
      </c>
      <c r="C35" s="599"/>
      <c r="D35" s="568"/>
      <c r="E35" s="568"/>
    </row>
    <row r="36" spans="1:8" ht="15.75" customHeight="1">
      <c r="A36" s="619" t="s">
        <v>13</v>
      </c>
      <c r="B36" s="590" t="s">
        <v>14</v>
      </c>
      <c r="C36" s="599"/>
      <c r="D36" s="568"/>
      <c r="E36" s="568"/>
      <c r="F36" s="577">
        <v>2513653</v>
      </c>
      <c r="G36" s="577">
        <v>332191</v>
      </c>
      <c r="H36" s="577">
        <v>1208</v>
      </c>
    </row>
    <row r="37" spans="1:5" ht="15.75" customHeight="1">
      <c r="A37" s="619" t="s">
        <v>15</v>
      </c>
      <c r="B37" s="590" t="s">
        <v>16</v>
      </c>
      <c r="C37" s="599"/>
      <c r="D37" s="568"/>
      <c r="E37" s="568"/>
    </row>
    <row r="38" spans="1:5" ht="15.75" customHeight="1">
      <c r="A38" s="619" t="s">
        <v>17</v>
      </c>
      <c r="B38" s="590" t="s">
        <v>18</v>
      </c>
      <c r="C38" s="623"/>
      <c r="D38" s="624"/>
      <c r="E38" s="624"/>
    </row>
    <row r="39" spans="1:5" ht="15.75" customHeight="1">
      <c r="A39" s="625" t="s">
        <v>19</v>
      </c>
      <c r="B39" s="626" t="s">
        <v>20</v>
      </c>
      <c r="C39" s="627">
        <f>SUM(C27:C38)-C32-C36</f>
        <v>1322</v>
      </c>
      <c r="D39" s="614">
        <f>SUM(D27:D38)-D32-D36</f>
        <v>1804</v>
      </c>
      <c r="E39" s="614">
        <f>SUM(E27:E38)-E32-E36</f>
        <v>1804</v>
      </c>
    </row>
    <row r="40" spans="1:5" ht="15.75" customHeight="1">
      <c r="A40" s="619" t="s">
        <v>21</v>
      </c>
      <c r="B40" s="590" t="s">
        <v>22</v>
      </c>
      <c r="C40" s="599"/>
      <c r="D40" s="568"/>
      <c r="E40" s="568"/>
    </row>
    <row r="41" spans="1:5" ht="15.75" customHeight="1">
      <c r="A41" s="619" t="s">
        <v>23</v>
      </c>
      <c r="B41" s="590" t="s">
        <v>24</v>
      </c>
      <c r="C41" s="599"/>
      <c r="D41" s="568"/>
      <c r="E41" s="568"/>
    </row>
    <row r="42" spans="1:5" ht="15.75" customHeight="1">
      <c r="A42" s="619" t="s">
        <v>25</v>
      </c>
      <c r="B42" s="590" t="s">
        <v>26</v>
      </c>
      <c r="C42" s="599"/>
      <c r="D42" s="568"/>
      <c r="E42" s="568"/>
    </row>
    <row r="43" spans="1:5" ht="15.75" customHeight="1">
      <c r="A43" s="619" t="s">
        <v>27</v>
      </c>
      <c r="B43" s="590" t="s">
        <v>28</v>
      </c>
      <c r="C43" s="599"/>
      <c r="D43" s="568"/>
      <c r="E43" s="568"/>
    </row>
    <row r="44" spans="1:5" ht="15.75" customHeight="1">
      <c r="A44" s="619" t="s">
        <v>29</v>
      </c>
      <c r="B44" s="590" t="s">
        <v>30</v>
      </c>
      <c r="C44" s="599"/>
      <c r="D44" s="568"/>
      <c r="E44" s="568"/>
    </row>
    <row r="45" spans="1:8" ht="15.75" customHeight="1">
      <c r="A45" s="625" t="s">
        <v>31</v>
      </c>
      <c r="B45" s="626" t="s">
        <v>32</v>
      </c>
      <c r="C45" s="627">
        <f>C40+C41+C43+C44</f>
        <v>0</v>
      </c>
      <c r="D45" s="614">
        <f>D40+D41+D43+D44</f>
        <v>0</v>
      </c>
      <c r="E45" s="614">
        <f>E40+E41+E43+E44</f>
        <v>0</v>
      </c>
      <c r="F45" s="631">
        <f>SUM(F40:F44)</f>
        <v>0</v>
      </c>
      <c r="G45" s="632">
        <f>SUM(G40:G44)</f>
        <v>0</v>
      </c>
      <c r="H45" s="632">
        <f>SUM(H40:H44)</f>
        <v>0</v>
      </c>
    </row>
    <row r="46" spans="1:6" ht="15.75" customHeight="1">
      <c r="A46" s="625" t="s">
        <v>33</v>
      </c>
      <c r="B46" s="626" t="s">
        <v>34</v>
      </c>
      <c r="C46" s="627">
        <f>C39+C45</f>
        <v>1322</v>
      </c>
      <c r="D46" s="614">
        <f>D39+D45</f>
        <v>1804</v>
      </c>
      <c r="E46" s="614">
        <f>E39+E45</f>
        <v>1804</v>
      </c>
      <c r="F46" s="640" t="e">
        <f>F27+#REF!+#REF!+#REF!+#REF!</f>
        <v>#REF!</v>
      </c>
    </row>
    <row r="47" spans="1:6" ht="15.75" customHeight="1">
      <c r="A47" s="619" t="s">
        <v>35</v>
      </c>
      <c r="B47" s="590" t="s">
        <v>36</v>
      </c>
      <c r="C47" s="599">
        <v>1284</v>
      </c>
      <c r="D47" s="568">
        <v>1284</v>
      </c>
      <c r="E47" s="568">
        <v>1284</v>
      </c>
      <c r="F47" s="577">
        <v>303762</v>
      </c>
    </row>
    <row r="48" spans="1:5" ht="15.75" customHeight="1">
      <c r="A48" s="619" t="s">
        <v>37</v>
      </c>
      <c r="B48" s="590" t="s">
        <v>38</v>
      </c>
      <c r="C48" s="641"/>
      <c r="D48" s="642"/>
      <c r="E48" s="642"/>
    </row>
    <row r="49" spans="1:5" ht="15.75" customHeight="1" thickBot="1">
      <c r="A49" s="633" t="s">
        <v>39</v>
      </c>
      <c r="B49" s="604" t="s">
        <v>40</v>
      </c>
      <c r="C49" s="634"/>
      <c r="D49" s="635"/>
      <c r="E49" s="636"/>
    </row>
    <row r="50" spans="1:8" ht="15.75" customHeight="1" thickBot="1">
      <c r="A50" s="637" t="s">
        <v>41</v>
      </c>
      <c r="B50" s="607" t="s">
        <v>42</v>
      </c>
      <c r="C50" s="606">
        <f>C46+C47</f>
        <v>2606</v>
      </c>
      <c r="D50" s="606">
        <f>D46+D47</f>
        <v>3088</v>
      </c>
      <c r="E50" s="606">
        <f>E46+E47+E49</f>
        <v>3088</v>
      </c>
      <c r="F50" s="631" t="e">
        <f>F46+F47</f>
        <v>#REF!</v>
      </c>
      <c r="G50" s="632">
        <f>G46+G47</f>
        <v>0</v>
      </c>
      <c r="H50" s="632">
        <f>H46+H47</f>
        <v>0</v>
      </c>
    </row>
    <row r="51" spans="1:6" ht="15.75" customHeight="1">
      <c r="A51" s="625" t="s">
        <v>43</v>
      </c>
      <c r="B51" s="643" t="s">
        <v>138</v>
      </c>
      <c r="C51" s="644">
        <f>C39-C16</f>
        <v>-1284</v>
      </c>
      <c r="D51" s="645">
        <f>D39-D16</f>
        <v>-1284</v>
      </c>
      <c r="E51" s="645">
        <f>E39-E16</f>
        <v>126</v>
      </c>
      <c r="F51" s="640" t="e">
        <f>SUM(F46:F47)</f>
        <v>#REF!</v>
      </c>
    </row>
    <row r="52" spans="1:8" ht="15.75" customHeight="1">
      <c r="A52" s="646" t="s">
        <v>44</v>
      </c>
      <c r="B52" s="647" t="s">
        <v>45</v>
      </c>
      <c r="C52" s="648">
        <f>C51+C47-C24</f>
        <v>0</v>
      </c>
      <c r="D52" s="649">
        <f>D51+D47-D24</f>
        <v>0</v>
      </c>
      <c r="E52" s="649">
        <v>1409</v>
      </c>
      <c r="F52" s="650">
        <f>F45-F22</f>
        <v>0</v>
      </c>
      <c r="G52" s="651">
        <f>G45-G22</f>
        <v>0</v>
      </c>
      <c r="H52" s="651">
        <f>H45-H22</f>
        <v>0</v>
      </c>
    </row>
    <row r="53" spans="1:5" ht="15.75" customHeight="1">
      <c r="A53" s="646" t="s">
        <v>46</v>
      </c>
      <c r="B53" s="647" t="s">
        <v>47</v>
      </c>
      <c r="C53" s="652">
        <f>C45-C22</f>
        <v>0</v>
      </c>
      <c r="D53" s="653">
        <f>D45-D22</f>
        <v>0</v>
      </c>
      <c r="E53" s="653">
        <f>E45-E22</f>
        <v>0</v>
      </c>
    </row>
    <row r="54" spans="1:5" ht="15.75" customHeight="1" thickBot="1">
      <c r="A54" s="654" t="s">
        <v>48</v>
      </c>
      <c r="B54" s="655" t="s">
        <v>49</v>
      </c>
      <c r="C54" s="656"/>
      <c r="D54" s="657"/>
      <c r="E54" s="658">
        <f>E48+E49-E25</f>
        <v>0</v>
      </c>
    </row>
  </sheetData>
  <sheetProtection/>
  <mergeCells count="3">
    <mergeCell ref="B1:B2"/>
    <mergeCell ref="E1:E2"/>
    <mergeCell ref="C2:D2"/>
  </mergeCells>
  <printOptions horizontalCentered="1"/>
  <pageMargins left="0.3937007874015748" right="0.3937007874015748" top="1.44" bottom="0.3937007874015748" header="0.3937007874015748" footer="0.3937007874015748"/>
  <pageSetup horizontalDpi="300" verticalDpi="300" orientation="portrait" paperSize="9" scale="80" r:id="rId1"/>
  <headerFooter alignWithMargins="0">
    <oddHeader>&amp;C&amp;"Times New Roman,Normál"
PESTERZSÉBETI LENGYEL NEMZETISÉGI  ÖNKORMÁNYZAT 2013. ÉVI EGYSZERŰSÍTETT PÉNZFORGALMI JELENTÉSE  (e Ft)&amp;R&amp;"Times New Roman,Normál"10.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4"/>
  <sheetViews>
    <sheetView zoomScalePageLayoutView="0" workbookViewId="0" topLeftCell="A10">
      <selection activeCell="I37" sqref="I37"/>
    </sheetView>
  </sheetViews>
  <sheetFormatPr defaultColWidth="9.140625" defaultRowHeight="12.75"/>
  <cols>
    <col min="1" max="1" width="3.7109375" style="577" customWidth="1"/>
    <col min="2" max="2" width="36.00390625" style="577" customWidth="1"/>
    <col min="3" max="8" width="11.7109375" style="577" customWidth="1"/>
    <col min="9" max="16384" width="9.140625" style="577" customWidth="1"/>
  </cols>
  <sheetData>
    <row r="1" ht="19.5" customHeight="1"/>
    <row r="2" ht="19.5" customHeight="1"/>
    <row r="3" spans="2:8" ht="19.5" customHeight="1" thickBot="1">
      <c r="B3" s="575"/>
      <c r="C3" s="575"/>
      <c r="D3" s="575"/>
      <c r="E3" s="575"/>
      <c r="F3" s="575"/>
      <c r="G3" s="575"/>
      <c r="H3" s="576"/>
    </row>
    <row r="4" spans="1:8" ht="19.5" customHeight="1">
      <c r="A4" s="660"/>
      <c r="B4" s="1203" t="s">
        <v>431</v>
      </c>
      <c r="C4" s="579" t="s">
        <v>790</v>
      </c>
      <c r="D4" s="579" t="s">
        <v>791</v>
      </c>
      <c r="E4" s="579" t="s">
        <v>50</v>
      </c>
      <c r="F4" s="579" t="s">
        <v>792</v>
      </c>
      <c r="G4" s="579" t="s">
        <v>791</v>
      </c>
      <c r="H4" s="579" t="s">
        <v>792</v>
      </c>
    </row>
    <row r="5" spans="1:8" ht="19.5" customHeight="1">
      <c r="A5" s="661"/>
      <c r="B5" s="1204"/>
      <c r="C5" s="581" t="s">
        <v>793</v>
      </c>
      <c r="D5" s="581" t="s">
        <v>794</v>
      </c>
      <c r="E5" s="581" t="s">
        <v>795</v>
      </c>
      <c r="F5" s="581" t="s">
        <v>793</v>
      </c>
      <c r="G5" s="581" t="s">
        <v>794</v>
      </c>
      <c r="H5" s="581" t="s">
        <v>795</v>
      </c>
    </row>
    <row r="6" spans="1:8" ht="19.5" customHeight="1">
      <c r="A6" s="661"/>
      <c r="B6" s="1204"/>
      <c r="C6" s="581" t="s">
        <v>796</v>
      </c>
      <c r="D6" s="581" t="s">
        <v>51</v>
      </c>
      <c r="E6" s="581" t="s">
        <v>798</v>
      </c>
      <c r="F6" s="581" t="s">
        <v>796</v>
      </c>
      <c r="G6" s="581" t="s">
        <v>52</v>
      </c>
      <c r="H6" s="581" t="s">
        <v>798</v>
      </c>
    </row>
    <row r="7" spans="1:8" ht="19.5" customHeight="1">
      <c r="A7" s="661"/>
      <c r="B7" s="1204"/>
      <c r="C7" s="581" t="s">
        <v>799</v>
      </c>
      <c r="D7" s="581"/>
      <c r="E7" s="581" t="s">
        <v>796</v>
      </c>
      <c r="F7" s="581"/>
      <c r="G7" s="581"/>
      <c r="H7" s="581" t="s">
        <v>796</v>
      </c>
    </row>
    <row r="8" spans="1:8" ht="19.5" customHeight="1" thickBot="1">
      <c r="A8" s="662"/>
      <c r="B8" s="1205"/>
      <c r="C8" s="583" t="s">
        <v>800</v>
      </c>
      <c r="D8" s="583"/>
      <c r="E8" s="583" t="s">
        <v>801</v>
      </c>
      <c r="F8" s="583"/>
      <c r="G8" s="583"/>
      <c r="H8" s="583" t="s">
        <v>801</v>
      </c>
    </row>
    <row r="9" spans="1:10" ht="19.5" customHeight="1">
      <c r="A9" s="663" t="s">
        <v>705</v>
      </c>
      <c r="B9" s="660" t="s">
        <v>53</v>
      </c>
      <c r="C9" s="664">
        <v>1284</v>
      </c>
      <c r="D9" s="665"/>
      <c r="E9" s="664">
        <v>1284</v>
      </c>
      <c r="F9" s="664">
        <v>1409</v>
      </c>
      <c r="G9" s="665"/>
      <c r="H9" s="664">
        <v>1409</v>
      </c>
      <c r="J9" s="666"/>
    </row>
    <row r="10" spans="1:10" ht="19.5" customHeight="1">
      <c r="A10" s="597" t="s">
        <v>836</v>
      </c>
      <c r="B10" s="588" t="s">
        <v>54</v>
      </c>
      <c r="C10" s="568"/>
      <c r="D10" s="599"/>
      <c r="E10" s="568"/>
      <c r="F10" s="568"/>
      <c r="G10" s="599"/>
      <c r="H10" s="568"/>
      <c r="J10" s="666"/>
    </row>
    <row r="11" spans="1:10" ht="19.5" customHeight="1">
      <c r="A11" s="667"/>
      <c r="B11" s="661" t="s">
        <v>55</v>
      </c>
      <c r="C11" s="668"/>
      <c r="D11" s="669"/>
      <c r="E11" s="668"/>
      <c r="F11" s="668"/>
      <c r="G11" s="669"/>
      <c r="H11" s="668"/>
      <c r="J11" s="666"/>
    </row>
    <row r="12" spans="1:10" ht="19.5" customHeight="1">
      <c r="A12" s="597" t="s">
        <v>877</v>
      </c>
      <c r="B12" s="588" t="s">
        <v>56</v>
      </c>
      <c r="C12" s="568"/>
      <c r="D12" s="599"/>
      <c r="E12" s="568"/>
      <c r="F12" s="568"/>
      <c r="G12" s="599"/>
      <c r="H12" s="568"/>
      <c r="J12" s="666"/>
    </row>
    <row r="13" spans="1:10" ht="19.5" customHeight="1">
      <c r="A13" s="597"/>
      <c r="B13" s="588" t="s">
        <v>57</v>
      </c>
      <c r="C13" s="568"/>
      <c r="D13" s="599"/>
      <c r="E13" s="568"/>
      <c r="F13" s="568"/>
      <c r="G13" s="599"/>
      <c r="H13" s="568"/>
      <c r="J13" s="666"/>
    </row>
    <row r="14" spans="1:10" ht="19.5" customHeight="1">
      <c r="A14" s="597"/>
      <c r="B14" s="588" t="s">
        <v>58</v>
      </c>
      <c r="C14" s="568"/>
      <c r="D14" s="599"/>
      <c r="E14" s="568"/>
      <c r="F14" s="568"/>
      <c r="G14" s="599"/>
      <c r="H14" s="568"/>
      <c r="J14" s="666"/>
    </row>
    <row r="15" spans="1:10" ht="19.5" customHeight="1">
      <c r="A15" s="597" t="s">
        <v>521</v>
      </c>
      <c r="B15" s="588" t="s">
        <v>59</v>
      </c>
      <c r="C15" s="568"/>
      <c r="D15" s="599"/>
      <c r="E15" s="568"/>
      <c r="F15" s="568"/>
      <c r="G15" s="599"/>
      <c r="H15" s="568"/>
      <c r="J15" s="666"/>
    </row>
    <row r="16" spans="1:10" ht="19.5" customHeight="1">
      <c r="A16" s="597"/>
      <c r="B16" s="588" t="s">
        <v>60</v>
      </c>
      <c r="C16" s="568"/>
      <c r="D16" s="599"/>
      <c r="E16" s="568"/>
      <c r="F16" s="568"/>
      <c r="G16" s="599"/>
      <c r="H16" s="568"/>
      <c r="J16" s="666"/>
    </row>
    <row r="17" spans="1:10" ht="19.5" customHeight="1">
      <c r="A17" s="597" t="s">
        <v>524</v>
      </c>
      <c r="B17" s="588" t="s">
        <v>61</v>
      </c>
      <c r="C17" s="568"/>
      <c r="D17" s="599"/>
      <c r="E17" s="568"/>
      <c r="F17" s="568"/>
      <c r="G17" s="599"/>
      <c r="H17" s="568"/>
      <c r="J17" s="666"/>
    </row>
    <row r="18" spans="1:10" ht="19.5" customHeight="1">
      <c r="A18" s="597"/>
      <c r="B18" s="588" t="s">
        <v>62</v>
      </c>
      <c r="C18" s="568"/>
      <c r="D18" s="568"/>
      <c r="E18" s="568"/>
      <c r="F18" s="568"/>
      <c r="G18" s="599"/>
      <c r="H18" s="568"/>
      <c r="J18" s="666"/>
    </row>
    <row r="19" spans="1:10" ht="19.5" customHeight="1">
      <c r="A19" s="591" t="s">
        <v>881</v>
      </c>
      <c r="B19" s="595" t="s">
        <v>63</v>
      </c>
      <c r="C19" s="627">
        <f>C9+C10+C14-C16</f>
        <v>1284</v>
      </c>
      <c r="D19" s="614"/>
      <c r="E19" s="627">
        <f>E9+E10+E14-E16</f>
        <v>1284</v>
      </c>
      <c r="F19" s="614">
        <f>F9+F10+F14-F16</f>
        <v>1409</v>
      </c>
      <c r="G19" s="627"/>
      <c r="H19" s="614">
        <f>H9+H10+H14-H16</f>
        <v>1409</v>
      </c>
      <c r="J19" s="666"/>
    </row>
    <row r="20" spans="1:10" ht="19.5" customHeight="1">
      <c r="A20" s="597" t="s">
        <v>882</v>
      </c>
      <c r="B20" s="588" t="s">
        <v>64</v>
      </c>
      <c r="C20" s="627"/>
      <c r="D20" s="614"/>
      <c r="E20" s="627"/>
      <c r="F20" s="670"/>
      <c r="G20" s="644"/>
      <c r="H20" s="670"/>
      <c r="J20" s="666"/>
    </row>
    <row r="21" spans="1:10" ht="19.5" customHeight="1">
      <c r="A21" s="597"/>
      <c r="B21" s="588" t="s">
        <v>65</v>
      </c>
      <c r="C21" s="568"/>
      <c r="D21" s="568"/>
      <c r="E21" s="568"/>
      <c r="F21" s="568"/>
      <c r="G21" s="568"/>
      <c r="H21" s="568"/>
      <c r="J21" s="666"/>
    </row>
    <row r="22" spans="1:10" ht="19.5" customHeight="1">
      <c r="A22" s="597" t="s">
        <v>883</v>
      </c>
      <c r="B22" s="588" t="s">
        <v>66</v>
      </c>
      <c r="C22" s="568"/>
      <c r="D22" s="568"/>
      <c r="E22" s="568"/>
      <c r="F22" s="568"/>
      <c r="G22" s="568"/>
      <c r="H22" s="568"/>
      <c r="J22" s="666"/>
    </row>
    <row r="23" spans="1:10" s="674" customFormat="1" ht="19.5" customHeight="1">
      <c r="A23" s="671" t="s">
        <v>885</v>
      </c>
      <c r="B23" s="672" t="s">
        <v>67</v>
      </c>
      <c r="C23" s="673">
        <f>C19+C21+C22</f>
        <v>1284</v>
      </c>
      <c r="D23" s="673"/>
      <c r="E23" s="673">
        <f>E19+E21+E22</f>
        <v>1284</v>
      </c>
      <c r="F23" s="673">
        <f>F19+F21+F22</f>
        <v>1409</v>
      </c>
      <c r="G23" s="673"/>
      <c r="H23" s="673">
        <f>H19+H21+H22</f>
        <v>1409</v>
      </c>
      <c r="J23" s="666"/>
    </row>
    <row r="24" spans="1:8" ht="19.5" customHeight="1">
      <c r="A24" s="597" t="s">
        <v>887</v>
      </c>
      <c r="B24" s="588" t="s">
        <v>68</v>
      </c>
      <c r="C24" s="599"/>
      <c r="D24" s="568"/>
      <c r="E24" s="599"/>
      <c r="F24" s="568"/>
      <c r="G24" s="599"/>
      <c r="H24" s="568"/>
    </row>
    <row r="25" spans="1:8" ht="19.5" customHeight="1">
      <c r="A25" s="597"/>
      <c r="B25" s="588" t="s">
        <v>69</v>
      </c>
      <c r="C25" s="599"/>
      <c r="D25" s="568"/>
      <c r="E25" s="599"/>
      <c r="F25" s="568"/>
      <c r="G25" s="599"/>
      <c r="H25" s="568"/>
    </row>
    <row r="26" spans="1:8" ht="19.5" customHeight="1">
      <c r="A26" s="597" t="s">
        <v>889</v>
      </c>
      <c r="B26" s="588" t="s">
        <v>70</v>
      </c>
      <c r="C26" s="599"/>
      <c r="D26" s="568"/>
      <c r="E26" s="599"/>
      <c r="F26" s="568"/>
      <c r="G26" s="599"/>
      <c r="H26" s="568"/>
    </row>
    <row r="27" spans="1:8" ht="19.5" customHeight="1">
      <c r="A27" s="597"/>
      <c r="B27" s="588" t="s">
        <v>71</v>
      </c>
      <c r="C27" s="599"/>
      <c r="D27" s="568"/>
      <c r="E27" s="599"/>
      <c r="F27" s="568"/>
      <c r="G27" s="599"/>
      <c r="H27" s="568"/>
    </row>
    <row r="28" spans="1:8" ht="19.5" customHeight="1">
      <c r="A28" s="591" t="s">
        <v>891</v>
      </c>
      <c r="B28" s="595" t="s">
        <v>72</v>
      </c>
      <c r="C28" s="627">
        <f>SUM(C19:C22)</f>
        <v>1284</v>
      </c>
      <c r="D28" s="614"/>
      <c r="E28" s="627">
        <f>SUM(E19:E22)</f>
        <v>1284</v>
      </c>
      <c r="F28" s="614">
        <f>SUM(F19:F22)</f>
        <v>1409</v>
      </c>
      <c r="G28" s="627"/>
      <c r="H28" s="614">
        <f>SUM(H19:H22)</f>
        <v>1409</v>
      </c>
    </row>
    <row r="29" spans="1:8" ht="19.5" customHeight="1">
      <c r="A29" s="597" t="s">
        <v>893</v>
      </c>
      <c r="B29" s="588" t="s">
        <v>73</v>
      </c>
      <c r="C29" s="627"/>
      <c r="D29" s="614"/>
      <c r="E29" s="627"/>
      <c r="F29" s="614"/>
      <c r="G29" s="627"/>
      <c r="H29" s="614"/>
    </row>
    <row r="30" spans="1:8" ht="19.5" customHeight="1">
      <c r="A30" s="597"/>
      <c r="B30" s="588" t="s">
        <v>74</v>
      </c>
      <c r="C30" s="599"/>
      <c r="D30" s="588"/>
      <c r="E30" s="599"/>
      <c r="F30" s="568"/>
      <c r="G30" s="589"/>
      <c r="H30" s="568"/>
    </row>
    <row r="31" spans="1:8" ht="19.5" customHeight="1">
      <c r="A31" s="597"/>
      <c r="B31" s="588" t="s">
        <v>75</v>
      </c>
      <c r="C31" s="599"/>
      <c r="D31" s="588"/>
      <c r="E31" s="599"/>
      <c r="F31" s="568"/>
      <c r="G31" s="589"/>
      <c r="H31" s="568"/>
    </row>
    <row r="32" spans="1:8" ht="19.5" customHeight="1">
      <c r="A32" s="597" t="s">
        <v>895</v>
      </c>
      <c r="B32" s="588" t="s">
        <v>76</v>
      </c>
      <c r="C32" s="568"/>
      <c r="D32" s="589"/>
      <c r="E32" s="568"/>
      <c r="F32" s="568"/>
      <c r="G32" s="589"/>
      <c r="H32" s="568"/>
    </row>
    <row r="33" spans="1:8" ht="19.5" customHeight="1" thickBot="1">
      <c r="A33" s="675" t="s">
        <v>897</v>
      </c>
      <c r="B33" s="662" t="s">
        <v>77</v>
      </c>
      <c r="C33" s="676">
        <v>1284</v>
      </c>
      <c r="D33" s="677"/>
      <c r="E33" s="676">
        <v>1284</v>
      </c>
      <c r="F33" s="676">
        <v>1409</v>
      </c>
      <c r="G33" s="677"/>
      <c r="H33" s="676">
        <v>1409</v>
      </c>
    </row>
    <row r="34" spans="2:8" ht="12.75">
      <c r="B34" s="575"/>
      <c r="C34" s="575"/>
      <c r="D34" s="575"/>
      <c r="E34" s="575"/>
      <c r="F34" s="575"/>
      <c r="G34" s="575"/>
      <c r="H34" s="575"/>
    </row>
  </sheetData>
  <sheetProtection/>
  <mergeCells count="1">
    <mergeCell ref="B4:B8"/>
  </mergeCells>
  <printOptions horizontalCentered="1"/>
  <pageMargins left="0.3937007874015748" right="0.3937007874015748" top="1.44" bottom="0.3937007874015748" header="0.3937007874015748" footer="0.3937007874015748"/>
  <pageSetup fitToHeight="1" fitToWidth="1" horizontalDpi="300" verticalDpi="300" orientation="portrait" paperSize="9" scale="88" r:id="rId1"/>
  <headerFooter alignWithMargins="0">
    <oddHeader>&amp;C&amp;"Times New Roman,Normál"
PESTERZSÉBETI LENGYEL NEMZETISÉGI  ÖNKORMÁNYZAT 2013. ÉVI EGYSZERŰSÍTETT PÉNZMARADVÁNY KIMUTATÁSA (e Ft)&amp;R&amp;"Times New Roman,Normál"11.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zoomScalePageLayoutView="0" workbookViewId="0" topLeftCell="A1">
      <selection activeCell="E56" sqref="E56"/>
    </sheetView>
  </sheetViews>
  <sheetFormatPr defaultColWidth="9.140625" defaultRowHeight="12.75"/>
  <cols>
    <col min="1" max="1" width="3.7109375" style="577" customWidth="1"/>
    <col min="2" max="2" width="25.57421875" style="577" customWidth="1"/>
    <col min="3" max="3" width="10.7109375" style="577" customWidth="1"/>
    <col min="4" max="4" width="8.57421875" style="577" customWidth="1"/>
    <col min="5" max="5" width="10.421875" style="577" customWidth="1"/>
    <col min="6" max="6" width="10.8515625" style="577" customWidth="1"/>
    <col min="7" max="7" width="8.7109375" style="577" customWidth="1"/>
    <col min="8" max="8" width="10.140625" style="577" customWidth="1"/>
    <col min="9" max="16384" width="9.140625" style="577" customWidth="1"/>
  </cols>
  <sheetData>
    <row r="1" ht="20.25" customHeight="1" thickBot="1"/>
    <row r="2" spans="1:8" ht="12.75">
      <c r="A2" s="660"/>
      <c r="B2" s="615" t="s">
        <v>431</v>
      </c>
      <c r="C2" s="615" t="s">
        <v>790</v>
      </c>
      <c r="D2" s="615" t="s">
        <v>791</v>
      </c>
      <c r="E2" s="615" t="s">
        <v>790</v>
      </c>
      <c r="F2" s="615" t="s">
        <v>792</v>
      </c>
      <c r="G2" s="615" t="s">
        <v>791</v>
      </c>
      <c r="H2" s="615" t="s">
        <v>792</v>
      </c>
    </row>
    <row r="3" spans="1:8" ht="12.75">
      <c r="A3" s="661"/>
      <c r="B3" s="661"/>
      <c r="C3" s="678" t="s">
        <v>793</v>
      </c>
      <c r="D3" s="678" t="s">
        <v>794</v>
      </c>
      <c r="E3" s="678" t="s">
        <v>795</v>
      </c>
      <c r="F3" s="678" t="s">
        <v>793</v>
      </c>
      <c r="G3" s="678" t="s">
        <v>794</v>
      </c>
      <c r="H3" s="678" t="s">
        <v>795</v>
      </c>
    </row>
    <row r="4" spans="1:8" ht="12.75">
      <c r="A4" s="661"/>
      <c r="B4" s="661"/>
      <c r="C4" s="678" t="s">
        <v>796</v>
      </c>
      <c r="D4" s="678" t="s">
        <v>78</v>
      </c>
      <c r="E4" s="678" t="s">
        <v>798</v>
      </c>
      <c r="F4" s="678" t="s">
        <v>796</v>
      </c>
      <c r="G4" s="678" t="s">
        <v>79</v>
      </c>
      <c r="H4" s="678" t="s">
        <v>798</v>
      </c>
    </row>
    <row r="5" spans="1:8" ht="12.75">
      <c r="A5" s="661"/>
      <c r="B5" s="661"/>
      <c r="C5" s="678" t="s">
        <v>799</v>
      </c>
      <c r="D5" s="678"/>
      <c r="E5" s="678" t="s">
        <v>796</v>
      </c>
      <c r="F5" s="678"/>
      <c r="G5" s="678"/>
      <c r="H5" s="678" t="s">
        <v>796</v>
      </c>
    </row>
    <row r="6" spans="1:8" ht="13.5" thickBot="1">
      <c r="A6" s="662"/>
      <c r="B6" s="662"/>
      <c r="C6" s="617" t="s">
        <v>800</v>
      </c>
      <c r="D6" s="617"/>
      <c r="E6" s="617" t="s">
        <v>801</v>
      </c>
      <c r="F6" s="617"/>
      <c r="G6" s="617"/>
      <c r="H6" s="617" t="s">
        <v>801</v>
      </c>
    </row>
    <row r="7" spans="1:8" ht="45" customHeight="1" thickBot="1">
      <c r="A7" s="660" t="s">
        <v>705</v>
      </c>
      <c r="B7" s="679" t="s">
        <v>80</v>
      </c>
      <c r="C7" s="660"/>
      <c r="D7" s="680"/>
      <c r="E7" s="660"/>
      <c r="F7" s="680" t="s">
        <v>81</v>
      </c>
      <c r="G7" s="660"/>
      <c r="H7" s="681"/>
    </row>
    <row r="8" spans="1:8" ht="45" customHeight="1" thickBot="1">
      <c r="A8" s="682" t="s">
        <v>836</v>
      </c>
      <c r="B8" s="683" t="s">
        <v>82</v>
      </c>
      <c r="C8" s="682"/>
      <c r="D8" s="684"/>
      <c r="E8" s="682"/>
      <c r="F8" s="684"/>
      <c r="G8" s="682"/>
      <c r="H8" s="685"/>
    </row>
    <row r="9" spans="1:8" ht="45" customHeight="1" thickBot="1">
      <c r="A9" s="661" t="s">
        <v>877</v>
      </c>
      <c r="B9" s="686" t="s">
        <v>83</v>
      </c>
      <c r="C9" s="661"/>
      <c r="D9" s="575"/>
      <c r="E9" s="661"/>
      <c r="F9" s="575"/>
      <c r="G9" s="661"/>
      <c r="H9" s="687"/>
    </row>
    <row r="10" spans="1:8" ht="45" customHeight="1" thickBot="1">
      <c r="A10" s="682" t="s">
        <v>84</v>
      </c>
      <c r="B10" s="683" t="s">
        <v>85</v>
      </c>
      <c r="C10" s="682"/>
      <c r="D10" s="684"/>
      <c r="E10" s="682"/>
      <c r="F10" s="684"/>
      <c r="G10" s="682"/>
      <c r="H10" s="685"/>
    </row>
    <row r="11" spans="1:8" ht="45" customHeight="1" thickBot="1">
      <c r="A11" s="661" t="s">
        <v>521</v>
      </c>
      <c r="B11" s="679" t="s">
        <v>86</v>
      </c>
      <c r="C11" s="661"/>
      <c r="D11" s="575"/>
      <c r="E11" s="661"/>
      <c r="F11" s="575"/>
      <c r="G11" s="661"/>
      <c r="H11" s="687"/>
    </row>
    <row r="12" spans="1:8" ht="45" customHeight="1" thickBot="1">
      <c r="A12" s="682" t="s">
        <v>524</v>
      </c>
      <c r="B12" s="683" t="s">
        <v>87</v>
      </c>
      <c r="C12" s="682"/>
      <c r="D12" s="684"/>
      <c r="E12" s="682"/>
      <c r="F12" s="684"/>
      <c r="G12" s="682"/>
      <c r="H12" s="685"/>
    </row>
    <row r="13" spans="1:8" ht="45" customHeight="1" thickBot="1">
      <c r="A13" s="661" t="s">
        <v>881</v>
      </c>
      <c r="B13" s="686" t="s">
        <v>88</v>
      </c>
      <c r="C13" s="661"/>
      <c r="D13" s="575"/>
      <c r="E13" s="661"/>
      <c r="F13" s="575"/>
      <c r="G13" s="661"/>
      <c r="H13" s="687"/>
    </row>
    <row r="14" spans="1:8" ht="45" customHeight="1" thickBot="1">
      <c r="A14" s="682" t="s">
        <v>89</v>
      </c>
      <c r="B14" s="683" t="s">
        <v>90</v>
      </c>
      <c r="C14" s="682"/>
      <c r="D14" s="684"/>
      <c r="E14" s="682"/>
      <c r="F14" s="684"/>
      <c r="G14" s="682"/>
      <c r="H14" s="685"/>
    </row>
    <row r="15" spans="1:8" ht="45" customHeight="1" thickBot="1">
      <c r="A15" s="662" t="s">
        <v>91</v>
      </c>
      <c r="B15" s="688" t="s">
        <v>92</v>
      </c>
      <c r="C15" s="662"/>
      <c r="D15" s="677"/>
      <c r="E15" s="662"/>
      <c r="F15" s="677"/>
      <c r="G15" s="662"/>
      <c r="H15" s="689"/>
    </row>
    <row r="16" spans="1:8" ht="45" customHeight="1" thickBot="1">
      <c r="A16" s="682" t="s">
        <v>93</v>
      </c>
      <c r="B16" s="683" t="s">
        <v>94</v>
      </c>
      <c r="C16" s="682"/>
      <c r="D16" s="684"/>
      <c r="E16" s="682"/>
      <c r="F16" s="684"/>
      <c r="G16" s="682"/>
      <c r="H16" s="685"/>
    </row>
    <row r="17" spans="1:8" ht="45" customHeight="1" thickBot="1">
      <c r="A17" s="661" t="s">
        <v>95</v>
      </c>
      <c r="B17" s="679" t="s">
        <v>96</v>
      </c>
      <c r="C17" s="661"/>
      <c r="D17" s="575"/>
      <c r="E17" s="661"/>
      <c r="F17" s="575"/>
      <c r="G17" s="661"/>
      <c r="H17" s="687"/>
    </row>
    <row r="18" spans="1:8" ht="45" customHeight="1" thickBot="1">
      <c r="A18" s="682" t="s">
        <v>885</v>
      </c>
      <c r="B18" s="683" t="s">
        <v>97</v>
      </c>
      <c r="C18" s="682"/>
      <c r="D18" s="684"/>
      <c r="E18" s="682"/>
      <c r="F18" s="684"/>
      <c r="G18" s="682"/>
      <c r="H18" s="685"/>
    </row>
    <row r="19" spans="1:8" ht="45" customHeight="1" thickBot="1">
      <c r="A19" s="661" t="s">
        <v>98</v>
      </c>
      <c r="B19" s="686" t="s">
        <v>99</v>
      </c>
      <c r="C19" s="661"/>
      <c r="D19" s="575"/>
      <c r="E19" s="661"/>
      <c r="F19" s="575"/>
      <c r="G19" s="661"/>
      <c r="H19" s="687"/>
    </row>
    <row r="20" spans="1:8" ht="45" customHeight="1" thickBot="1">
      <c r="A20" s="682" t="s">
        <v>100</v>
      </c>
      <c r="B20" s="683" t="s">
        <v>101</v>
      </c>
      <c r="C20" s="682"/>
      <c r="D20" s="684"/>
      <c r="E20" s="682"/>
      <c r="F20" s="684"/>
      <c r="G20" s="682"/>
      <c r="H20" s="685"/>
    </row>
    <row r="21" spans="1:8" ht="45" customHeight="1" thickBot="1">
      <c r="A21" s="662" t="s">
        <v>102</v>
      </c>
      <c r="B21" s="688" t="s">
        <v>103</v>
      </c>
      <c r="C21" s="662"/>
      <c r="D21" s="677"/>
      <c r="E21" s="662"/>
      <c r="F21" s="677"/>
      <c r="G21" s="662"/>
      <c r="H21" s="689"/>
    </row>
  </sheetData>
  <sheetProtection/>
  <printOptions horizontalCentered="1"/>
  <pageMargins left="0.3937007874015748" right="0.3937007874015748" top="1.44" bottom="0.3937007874015748" header="0.3937007874015748" footer="0.3937007874015748"/>
  <pageSetup fitToHeight="1" fitToWidth="1" horizontalDpi="300" verticalDpi="300" orientation="portrait" paperSize="9" scale="96" r:id="rId1"/>
  <headerFooter alignWithMargins="0">
    <oddHeader>&amp;C&amp;"Times New Roman,Normál"
PESTERZSÉBETI LENGYEL NEMZETISÉGI  ÖNKORMÁNYZAT 2013. ÉVI EGYSZERŰSÍTETT 
VÁLLALKOZÁSI MARADVÁNY - KIMUTATÁSA (eFt)&amp;R&amp;"Times New Roman,Normál"12.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6" width="15.7109375" style="690" customWidth="1"/>
    <col min="7" max="16384" width="9.140625" style="577" customWidth="1"/>
  </cols>
  <sheetData>
    <row r="1" ht="19.5" customHeight="1" thickBot="1">
      <c r="F1" s="691"/>
    </row>
    <row r="2" spans="1:6" s="690" customFormat="1" ht="19.5" customHeight="1">
      <c r="A2" s="692" t="s">
        <v>104</v>
      </c>
      <c r="B2" s="692" t="s">
        <v>305</v>
      </c>
      <c r="C2" s="692" t="s">
        <v>305</v>
      </c>
      <c r="D2" s="692" t="s">
        <v>305</v>
      </c>
      <c r="E2" s="692" t="s">
        <v>105</v>
      </c>
      <c r="F2" s="693" t="s">
        <v>106</v>
      </c>
    </row>
    <row r="3" spans="1:6" s="690" customFormat="1" ht="19.5" customHeight="1" thickBot="1">
      <c r="A3" s="694" t="s">
        <v>107</v>
      </c>
      <c r="B3" s="695" t="s">
        <v>108</v>
      </c>
      <c r="C3" s="694" t="s">
        <v>109</v>
      </c>
      <c r="D3" s="695" t="s">
        <v>107</v>
      </c>
      <c r="E3" s="694" t="s">
        <v>110</v>
      </c>
      <c r="F3" s="696" t="s">
        <v>111</v>
      </c>
    </row>
    <row r="4" spans="1:6" s="690" customFormat="1" ht="19.5" customHeight="1">
      <c r="A4" s="697"/>
      <c r="B4" s="698"/>
      <c r="C4" s="699"/>
      <c r="D4" s="698"/>
      <c r="E4" s="697"/>
      <c r="F4" s="700"/>
    </row>
    <row r="5" spans="1:6" s="690" customFormat="1" ht="19.5" customHeight="1" thickBot="1">
      <c r="A5" s="701">
        <v>1284</v>
      </c>
      <c r="B5" s="702">
        <v>1803</v>
      </c>
      <c r="C5" s="703">
        <v>1678</v>
      </c>
      <c r="D5" s="702">
        <f>A5+B5-C5</f>
        <v>1409</v>
      </c>
      <c r="E5" s="702">
        <f>+D5-A5</f>
        <v>125</v>
      </c>
      <c r="F5" s="1116">
        <f>SUM(D5/A5)</f>
        <v>1.0973520249221185</v>
      </c>
    </row>
  </sheetData>
  <sheetProtection/>
  <printOptions horizontalCentered="1"/>
  <pageMargins left="0.3937007874015748" right="0.3937007874015748" top="1.3779527559055118" bottom="0.3937007874015748" header="0.3937007874015748" footer="0.3937007874015748"/>
  <pageSetup fitToHeight="1" fitToWidth="1" horizontalDpi="300" verticalDpi="300" orientation="landscape" paperSize="9" r:id="rId1"/>
  <headerFooter alignWithMargins="0">
    <oddHeader>&amp;C&amp;"Times New Roman,Normál"
Pesterzsébeti Lengyel Nemzetiségi Önkormányzat költségvetési pénzeszközei változásának bemutatása (Ft)&amp;R&amp;"Times New Roman,Normál"13. sz. mellékle&amp;"MS Sans Serif,Normál"t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E26" sqref="E26"/>
    </sheetView>
  </sheetViews>
  <sheetFormatPr defaultColWidth="9.140625" defaultRowHeight="12.75"/>
  <cols>
    <col min="1" max="1" width="5.00390625" style="577" customWidth="1"/>
    <col min="2" max="2" width="45.7109375" style="577" customWidth="1"/>
    <col min="3" max="8" width="14.7109375" style="577" customWidth="1"/>
    <col min="9" max="9" width="3.57421875" style="575" hidden="1" customWidth="1"/>
    <col min="10" max="11" width="0" style="575" hidden="1" customWidth="1"/>
    <col min="12" max="16384" width="9.140625" style="575" customWidth="1"/>
  </cols>
  <sheetData>
    <row r="1" spans="1:8" s="577" customFormat="1" ht="14.25" customHeight="1">
      <c r="A1" s="1206" t="s">
        <v>837</v>
      </c>
      <c r="B1" s="1206" t="s">
        <v>431</v>
      </c>
      <c r="C1" s="1206" t="s">
        <v>838</v>
      </c>
      <c r="D1" s="1206" t="s">
        <v>839</v>
      </c>
      <c r="E1" s="1206" t="s">
        <v>840</v>
      </c>
      <c r="F1" s="1206" t="s">
        <v>314</v>
      </c>
      <c r="G1" s="1206" t="s">
        <v>841</v>
      </c>
      <c r="H1" s="1206" t="s">
        <v>842</v>
      </c>
    </row>
    <row r="2" spans="1:8" s="577" customFormat="1" ht="28.5" customHeight="1" thickBot="1">
      <c r="A2" s="1207"/>
      <c r="B2" s="1207"/>
      <c r="C2" s="1207"/>
      <c r="D2" s="1207"/>
      <c r="E2" s="1207"/>
      <c r="F2" s="1207"/>
      <c r="G2" s="1207"/>
      <c r="H2" s="1207"/>
    </row>
    <row r="3" spans="1:8" s="1004" customFormat="1" ht="14.25" customHeight="1">
      <c r="A3" s="1002" t="s">
        <v>705</v>
      </c>
      <c r="B3" s="1003" t="s">
        <v>843</v>
      </c>
      <c r="C3" s="644"/>
      <c r="D3" s="645"/>
      <c r="E3" s="644">
        <v>156</v>
      </c>
      <c r="F3" s="645"/>
      <c r="G3" s="644"/>
      <c r="H3" s="645">
        <f>SUM(C3:G3)</f>
        <v>156</v>
      </c>
    </row>
    <row r="4" spans="1:9" s="577" customFormat="1" ht="14.25" customHeight="1">
      <c r="A4" s="1005" t="s">
        <v>836</v>
      </c>
      <c r="B4" s="588" t="s">
        <v>844</v>
      </c>
      <c r="C4" s="599"/>
      <c r="D4" s="568"/>
      <c r="E4" s="599"/>
      <c r="F4" s="568"/>
      <c r="G4" s="599"/>
      <c r="H4" s="568">
        <f>SUM(C4:G4)</f>
        <v>0</v>
      </c>
      <c r="I4" s="577">
        <v>194</v>
      </c>
    </row>
    <row r="5" spans="1:9" s="577" customFormat="1" ht="14.25" customHeight="1">
      <c r="A5" s="1005" t="s">
        <v>877</v>
      </c>
      <c r="B5" s="588" t="s">
        <v>625</v>
      </c>
      <c r="C5" s="599"/>
      <c r="D5" s="568"/>
      <c r="E5" s="599"/>
      <c r="F5" s="568"/>
      <c r="G5" s="599"/>
      <c r="H5" s="568">
        <f>SUM(C5:G5)</f>
        <v>0</v>
      </c>
      <c r="I5" s="577">
        <v>196</v>
      </c>
    </row>
    <row r="6" spans="1:8" s="577" customFormat="1" ht="14.25" customHeight="1">
      <c r="A6" s="1005" t="s">
        <v>521</v>
      </c>
      <c r="B6" s="588" t="s">
        <v>845</v>
      </c>
      <c r="C6" s="599"/>
      <c r="D6" s="568"/>
      <c r="E6" s="599"/>
      <c r="F6" s="568"/>
      <c r="G6" s="599"/>
      <c r="H6" s="568">
        <f>SUM(C6:G6)</f>
        <v>0</v>
      </c>
    </row>
    <row r="7" spans="1:8" s="577" customFormat="1" ht="14.25" customHeight="1">
      <c r="A7" s="1005" t="s">
        <v>524</v>
      </c>
      <c r="B7" s="588" t="s">
        <v>846</v>
      </c>
      <c r="C7" s="599">
        <f>SUM(C4:C6)</f>
        <v>0</v>
      </c>
      <c r="D7" s="568">
        <f>SUM(D4:D6)</f>
        <v>0</v>
      </c>
      <c r="E7" s="599">
        <f>SUM(E4:E6)</f>
        <v>0</v>
      </c>
      <c r="F7" s="568">
        <f>SUM(F4:F6)</f>
        <v>0</v>
      </c>
      <c r="G7" s="599">
        <f>SUM(G4:G6)</f>
        <v>0</v>
      </c>
      <c r="H7" s="568">
        <f>SUM(C7:G7)</f>
        <v>0</v>
      </c>
    </row>
    <row r="8" spans="1:8" s="577" customFormat="1" ht="14.25" customHeight="1">
      <c r="A8" s="1005" t="s">
        <v>881</v>
      </c>
      <c r="B8" s="588" t="s">
        <v>847</v>
      </c>
      <c r="C8" s="599"/>
      <c r="D8" s="568"/>
      <c r="E8" s="599"/>
      <c r="F8" s="568"/>
      <c r="G8" s="599"/>
      <c r="H8" s="568"/>
    </row>
    <row r="9" spans="1:8" s="577" customFormat="1" ht="14.25" customHeight="1">
      <c r="A9" s="1005" t="s">
        <v>882</v>
      </c>
      <c r="B9" s="588" t="s">
        <v>848</v>
      </c>
      <c r="C9" s="599"/>
      <c r="D9" s="568"/>
      <c r="E9" s="599"/>
      <c r="F9" s="568"/>
      <c r="G9" s="599"/>
      <c r="H9" s="568">
        <f>SUM(C9:G9)</f>
        <v>0</v>
      </c>
    </row>
    <row r="10" spans="1:8" s="577" customFormat="1" ht="14.25" customHeight="1">
      <c r="A10" s="1005" t="s">
        <v>883</v>
      </c>
      <c r="B10" s="588" t="s">
        <v>849</v>
      </c>
      <c r="C10" s="599"/>
      <c r="D10" s="568"/>
      <c r="E10" s="599"/>
      <c r="F10" s="568"/>
      <c r="G10" s="599"/>
      <c r="H10" s="568">
        <f>SUM(C10:G10)</f>
        <v>0</v>
      </c>
    </row>
    <row r="11" spans="1:8" s="577" customFormat="1" ht="14.25" customHeight="1">
      <c r="A11" s="1005" t="s">
        <v>885</v>
      </c>
      <c r="B11" s="588" t="s">
        <v>850</v>
      </c>
      <c r="C11" s="599"/>
      <c r="D11" s="568"/>
      <c r="E11" s="599"/>
      <c r="F11" s="568"/>
      <c r="G11" s="599"/>
      <c r="H11" s="568">
        <f>SUM(C11:G11)</f>
        <v>0</v>
      </c>
    </row>
    <row r="12" spans="1:8" s="577" customFormat="1" ht="14.25" customHeight="1">
      <c r="A12" s="1005" t="s">
        <v>887</v>
      </c>
      <c r="B12" s="588" t="s">
        <v>851</v>
      </c>
      <c r="C12" s="599"/>
      <c r="D12" s="568"/>
      <c r="E12" s="599"/>
      <c r="F12" s="568"/>
      <c r="G12" s="599"/>
      <c r="H12" s="568">
        <f>SUM(C12:G12)</f>
        <v>0</v>
      </c>
    </row>
    <row r="13" spans="1:8" s="577" customFormat="1" ht="14.25" customHeight="1">
      <c r="A13" s="1005" t="s">
        <v>889</v>
      </c>
      <c r="B13" s="588" t="s">
        <v>852</v>
      </c>
      <c r="C13" s="599">
        <f aca="true" t="shared" si="0" ref="C13:H13">SUM(C8:C12)</f>
        <v>0</v>
      </c>
      <c r="D13" s="568">
        <f t="shared" si="0"/>
        <v>0</v>
      </c>
      <c r="E13" s="568">
        <f t="shared" si="0"/>
        <v>0</v>
      </c>
      <c r="F13" s="568">
        <f t="shared" si="0"/>
        <v>0</v>
      </c>
      <c r="G13" s="599">
        <f t="shared" si="0"/>
        <v>0</v>
      </c>
      <c r="H13" s="568">
        <f t="shared" si="0"/>
        <v>0</v>
      </c>
    </row>
    <row r="14" spans="1:8" s="1004" customFormat="1" ht="14.25" customHeight="1">
      <c r="A14" s="1006" t="s">
        <v>891</v>
      </c>
      <c r="B14" s="595" t="s">
        <v>853</v>
      </c>
      <c r="C14" s="627">
        <f aca="true" t="shared" si="1" ref="C14:H14">C7+C13</f>
        <v>0</v>
      </c>
      <c r="D14" s="614">
        <f t="shared" si="1"/>
        <v>0</v>
      </c>
      <c r="E14" s="627">
        <f t="shared" si="1"/>
        <v>0</v>
      </c>
      <c r="F14" s="614">
        <f t="shared" si="1"/>
        <v>0</v>
      </c>
      <c r="G14" s="627">
        <f t="shared" si="1"/>
        <v>0</v>
      </c>
      <c r="H14" s="614">
        <f t="shared" si="1"/>
        <v>0</v>
      </c>
    </row>
    <row r="15" spans="1:8" s="577" customFormat="1" ht="14.25" customHeight="1">
      <c r="A15" s="1005" t="s">
        <v>893</v>
      </c>
      <c r="B15" s="588" t="s">
        <v>854</v>
      </c>
      <c r="C15" s="599"/>
      <c r="D15" s="568"/>
      <c r="E15" s="599"/>
      <c r="F15" s="568"/>
      <c r="G15" s="599"/>
      <c r="H15" s="568">
        <f>SUM(C15:G15)</f>
        <v>0</v>
      </c>
    </row>
    <row r="16" spans="1:8" s="577" customFormat="1" ht="14.25" customHeight="1">
      <c r="A16" s="1005" t="s">
        <v>895</v>
      </c>
      <c r="B16" s="588" t="s">
        <v>855</v>
      </c>
      <c r="C16" s="599"/>
      <c r="D16" s="568"/>
      <c r="E16" s="599"/>
      <c r="F16" s="568"/>
      <c r="G16" s="599"/>
      <c r="H16" s="568">
        <f>SUM(C16:G16)</f>
        <v>0</v>
      </c>
    </row>
    <row r="17" spans="1:8" s="577" customFormat="1" ht="14.25" customHeight="1">
      <c r="A17" s="1005" t="s">
        <v>897</v>
      </c>
      <c r="B17" s="588" t="s">
        <v>856</v>
      </c>
      <c r="C17" s="599"/>
      <c r="D17" s="568"/>
      <c r="E17" s="599"/>
      <c r="F17" s="568"/>
      <c r="G17" s="599"/>
      <c r="H17" s="568"/>
    </row>
    <row r="18" spans="1:8" s="577" customFormat="1" ht="14.25" customHeight="1">
      <c r="A18" s="1005" t="s">
        <v>899</v>
      </c>
      <c r="B18" s="588" t="s">
        <v>857</v>
      </c>
      <c r="C18" s="599"/>
      <c r="D18" s="568"/>
      <c r="E18" s="599"/>
      <c r="F18" s="568"/>
      <c r="G18" s="599"/>
      <c r="H18" s="568">
        <f>SUM(C18:G18)</f>
        <v>0</v>
      </c>
    </row>
    <row r="19" spans="1:8" s="577" customFormat="1" ht="14.25" customHeight="1">
      <c r="A19" s="1005" t="s">
        <v>901</v>
      </c>
      <c r="B19" s="588" t="s">
        <v>858</v>
      </c>
      <c r="C19" s="599"/>
      <c r="D19" s="568"/>
      <c r="E19" s="599"/>
      <c r="F19" s="568"/>
      <c r="G19" s="599"/>
      <c r="H19" s="568">
        <f>SUM(C19:G19)</f>
        <v>0</v>
      </c>
    </row>
    <row r="20" spans="1:8" s="577" customFormat="1" ht="14.25" customHeight="1">
      <c r="A20" s="1005" t="s">
        <v>903</v>
      </c>
      <c r="B20" s="588" t="s">
        <v>859</v>
      </c>
      <c r="C20" s="599"/>
      <c r="D20" s="568"/>
      <c r="E20" s="599"/>
      <c r="F20" s="568"/>
      <c r="G20" s="599"/>
      <c r="H20" s="568">
        <f>SUM(C20:G20)</f>
        <v>0</v>
      </c>
    </row>
    <row r="21" spans="1:8" s="577" customFormat="1" ht="14.25" customHeight="1">
      <c r="A21" s="1005" t="s">
        <v>905</v>
      </c>
      <c r="B21" s="588" t="s">
        <v>860</v>
      </c>
      <c r="C21" s="599"/>
      <c r="D21" s="568"/>
      <c r="E21" s="599"/>
      <c r="F21" s="568"/>
      <c r="G21" s="599"/>
      <c r="H21" s="568">
        <f>SUM(C21:G21)</f>
        <v>0</v>
      </c>
    </row>
    <row r="22" spans="1:11" s="1004" customFormat="1" ht="14.25" customHeight="1">
      <c r="A22" s="1006" t="s">
        <v>907</v>
      </c>
      <c r="B22" s="595" t="s">
        <v>861</v>
      </c>
      <c r="C22" s="627">
        <f aca="true" t="shared" si="2" ref="C22:K22">SUM(C15:C21)</f>
        <v>0</v>
      </c>
      <c r="D22" s="614">
        <f t="shared" si="2"/>
        <v>0</v>
      </c>
      <c r="E22" s="627">
        <f t="shared" si="2"/>
        <v>0</v>
      </c>
      <c r="F22" s="614">
        <f t="shared" si="2"/>
        <v>0</v>
      </c>
      <c r="G22" s="627">
        <f t="shared" si="2"/>
        <v>0</v>
      </c>
      <c r="H22" s="614">
        <f t="shared" si="2"/>
        <v>0</v>
      </c>
      <c r="I22" s="1007">
        <f t="shared" si="2"/>
        <v>0</v>
      </c>
      <c r="J22" s="1008">
        <f t="shared" si="2"/>
        <v>0</v>
      </c>
      <c r="K22" s="1008">
        <f t="shared" si="2"/>
        <v>0</v>
      </c>
    </row>
    <row r="23" spans="1:8" s="1004" customFormat="1" ht="14.25" customHeight="1">
      <c r="A23" s="1006" t="s">
        <v>862</v>
      </c>
      <c r="B23" s="595" t="s">
        <v>863</v>
      </c>
      <c r="C23" s="627">
        <f>+C3+C14-C22</f>
        <v>0</v>
      </c>
      <c r="D23" s="614">
        <f>+D3+D14-D22</f>
        <v>0</v>
      </c>
      <c r="E23" s="627">
        <f>+E3+E14-E22</f>
        <v>156</v>
      </c>
      <c r="F23" s="614">
        <f>+F3+F14-F22</f>
        <v>0</v>
      </c>
      <c r="G23" s="627">
        <f>+G3+G14-G22</f>
        <v>0</v>
      </c>
      <c r="H23" s="614">
        <f aca="true" t="shared" si="3" ref="H23:H30">SUM(C23:G23)</f>
        <v>156</v>
      </c>
    </row>
    <row r="24" spans="1:9" s="577" customFormat="1" ht="14.25" customHeight="1">
      <c r="A24" s="1005" t="s">
        <v>909</v>
      </c>
      <c r="B24" s="588" t="s">
        <v>864</v>
      </c>
      <c r="C24" s="599"/>
      <c r="D24" s="568"/>
      <c r="E24" s="599">
        <v>2</v>
      </c>
      <c r="F24" s="568"/>
      <c r="G24" s="599"/>
      <c r="H24" s="568">
        <f t="shared" si="3"/>
        <v>2</v>
      </c>
      <c r="I24" s="577">
        <v>835</v>
      </c>
    </row>
    <row r="25" spans="1:8" s="577" customFormat="1" ht="14.25" customHeight="1">
      <c r="A25" s="1005" t="s">
        <v>911</v>
      </c>
      <c r="B25" s="588" t="s">
        <v>865</v>
      </c>
      <c r="C25" s="599"/>
      <c r="D25" s="568"/>
      <c r="E25" s="599">
        <v>51</v>
      </c>
      <c r="F25" s="568"/>
      <c r="G25" s="599"/>
      <c r="H25" s="568">
        <f t="shared" si="3"/>
        <v>51</v>
      </c>
    </row>
    <row r="26" spans="1:8" s="577" customFormat="1" ht="14.25" customHeight="1">
      <c r="A26" s="1005" t="s">
        <v>913</v>
      </c>
      <c r="B26" s="588" t="s">
        <v>866</v>
      </c>
      <c r="C26" s="599"/>
      <c r="D26" s="568"/>
      <c r="E26" s="599"/>
      <c r="F26" s="568"/>
      <c r="G26" s="599"/>
      <c r="H26" s="568">
        <f t="shared" si="3"/>
        <v>0</v>
      </c>
    </row>
    <row r="27" spans="1:8" s="577" customFormat="1" ht="14.25" customHeight="1">
      <c r="A27" s="1005" t="s">
        <v>915</v>
      </c>
      <c r="B27" s="588" t="s">
        <v>867</v>
      </c>
      <c r="C27" s="599">
        <f>C24+C25-C26</f>
        <v>0</v>
      </c>
      <c r="D27" s="568">
        <f>D24+D25-D26</f>
        <v>0</v>
      </c>
      <c r="E27" s="599">
        <f>E24+E25-E26</f>
        <v>53</v>
      </c>
      <c r="F27" s="568">
        <f>F24+F25-F26</f>
        <v>0</v>
      </c>
      <c r="G27" s="599">
        <f>G24+G25-G26</f>
        <v>0</v>
      </c>
      <c r="H27" s="568">
        <f t="shared" si="3"/>
        <v>53</v>
      </c>
    </row>
    <row r="28" spans="1:8" s="577" customFormat="1" ht="14.25" customHeight="1">
      <c r="A28" s="1005" t="s">
        <v>917</v>
      </c>
      <c r="B28" s="588" t="s">
        <v>868</v>
      </c>
      <c r="C28" s="599"/>
      <c r="D28" s="568"/>
      <c r="E28" s="599"/>
      <c r="F28" s="568"/>
      <c r="G28" s="599"/>
      <c r="H28" s="568">
        <f t="shared" si="3"/>
        <v>0</v>
      </c>
    </row>
    <row r="29" spans="1:8" s="577" customFormat="1" ht="14.25" customHeight="1">
      <c r="A29" s="1005" t="s">
        <v>1</v>
      </c>
      <c r="B29" s="588" t="s">
        <v>869</v>
      </c>
      <c r="C29" s="599"/>
      <c r="D29" s="568"/>
      <c r="E29" s="599"/>
      <c r="F29" s="568"/>
      <c r="G29" s="599"/>
      <c r="H29" s="568">
        <f t="shared" si="3"/>
        <v>0</v>
      </c>
    </row>
    <row r="30" spans="1:8" s="577" customFormat="1" ht="14.25" customHeight="1">
      <c r="A30" s="1005" t="s">
        <v>3</v>
      </c>
      <c r="B30" s="588" t="s">
        <v>870</v>
      </c>
      <c r="C30" s="599"/>
      <c r="D30" s="568"/>
      <c r="E30" s="599"/>
      <c r="F30" s="568"/>
      <c r="G30" s="599"/>
      <c r="H30" s="568">
        <f t="shared" si="3"/>
        <v>0</v>
      </c>
    </row>
    <row r="31" spans="1:8" s="577" customFormat="1" ht="14.25" customHeight="1">
      <c r="A31" s="1005" t="s">
        <v>5</v>
      </c>
      <c r="B31" s="588" t="s">
        <v>871</v>
      </c>
      <c r="C31" s="599"/>
      <c r="D31" s="568"/>
      <c r="E31" s="599"/>
      <c r="F31" s="568"/>
      <c r="G31" s="599"/>
      <c r="H31" s="568"/>
    </row>
    <row r="32" spans="1:8" s="577" customFormat="1" ht="14.25" customHeight="1">
      <c r="A32" s="1005" t="s">
        <v>7</v>
      </c>
      <c r="B32" s="588" t="s">
        <v>872</v>
      </c>
      <c r="C32" s="568"/>
      <c r="D32" s="568"/>
      <c r="E32" s="599"/>
      <c r="F32" s="568"/>
      <c r="G32" s="599"/>
      <c r="H32" s="568">
        <f>SUM(C32:G32)</f>
        <v>0</v>
      </c>
    </row>
    <row r="33" spans="1:8" s="1004" customFormat="1" ht="14.25" customHeight="1" thickBot="1">
      <c r="A33" s="1009" t="s">
        <v>9</v>
      </c>
      <c r="B33" s="1010" t="s">
        <v>873</v>
      </c>
      <c r="C33" s="1011">
        <f>C27+C32</f>
        <v>0</v>
      </c>
      <c r="D33" s="1012">
        <f>D24+D25-D26+D28+D29-D30</f>
        <v>0</v>
      </c>
      <c r="E33" s="1011">
        <f>E24+E25-E26+E28+E29-E30</f>
        <v>53</v>
      </c>
      <c r="F33" s="1012">
        <f>+F24+F25-F26</f>
        <v>0</v>
      </c>
      <c r="G33" s="1011">
        <f>+G24+G25-G26</f>
        <v>0</v>
      </c>
      <c r="H33" s="1012">
        <f>SUM(C33:G33)</f>
        <v>53</v>
      </c>
    </row>
    <row r="34" spans="1:8" s="1004" customFormat="1" ht="14.25" customHeight="1" thickBot="1">
      <c r="A34" s="1013" t="s">
        <v>11</v>
      </c>
      <c r="B34" s="608" t="s">
        <v>874</v>
      </c>
      <c r="C34" s="1014">
        <f>+C23-C33</f>
        <v>0</v>
      </c>
      <c r="D34" s="606">
        <f>+D23-D33</f>
        <v>0</v>
      </c>
      <c r="E34" s="1014">
        <f>+E23-E33</f>
        <v>103</v>
      </c>
      <c r="F34" s="606">
        <f>+F23-F33</f>
        <v>0</v>
      </c>
      <c r="G34" s="1014">
        <f>+G23-G33</f>
        <v>0</v>
      </c>
      <c r="H34" s="606">
        <f>SUM(C34:G34)</f>
        <v>103</v>
      </c>
    </row>
    <row r="35" spans="1:8" s="577" customFormat="1" ht="14.25" customHeight="1" thickBot="1">
      <c r="A35" s="1015" t="s">
        <v>13</v>
      </c>
      <c r="B35" s="662" t="s">
        <v>875</v>
      </c>
      <c r="C35" s="1016"/>
      <c r="D35" s="676"/>
      <c r="E35" s="1016"/>
      <c r="F35" s="676"/>
      <c r="G35" s="1016"/>
      <c r="H35" s="676">
        <f>SUM(C35:G35)</f>
        <v>0</v>
      </c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7874015748031497" bottom="0.3937007874015748" header="0.3937007874015748" footer="0.3937007874015748"/>
  <pageSetup horizontalDpi="300" verticalDpi="300" orientation="landscape" paperSize="9" scale="95" r:id="rId1"/>
  <headerFooter alignWithMargins="0">
    <oddHeader>&amp;C&amp;"Times New Roman,Normál"Pesterzsébeti Lengyel Nemzetiségi Önkormányzat 2013. évi immateriális javak és tárgyi eszközök állományának alakulása (e Ft)&amp;R&amp;"Times New Roman,Normál"14.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4"/>
  <sheetViews>
    <sheetView tabSelected="1" view="pageBreakPreview" zoomScaleNormal="75" zoomScaleSheetLayoutView="100" zoomScalePageLayoutView="0" workbookViewId="0" topLeftCell="A82">
      <pane xSplit="7" topLeftCell="H1" activePane="topRight" state="frozen"/>
      <selection pane="topLeft" activeCell="F22" sqref="F22"/>
      <selection pane="topRight" activeCell="H98" sqref="H98"/>
    </sheetView>
  </sheetViews>
  <sheetFormatPr defaultColWidth="9.140625" defaultRowHeight="12.75"/>
  <cols>
    <col min="1" max="4" width="5.7109375" style="709" customWidth="1"/>
    <col min="5" max="5" width="6.28125" style="709" customWidth="1"/>
    <col min="6" max="6" width="7.7109375" style="709" customWidth="1"/>
    <col min="7" max="7" width="72.140625" style="709" customWidth="1"/>
    <col min="8" max="8" width="17.7109375" style="709" customWidth="1"/>
    <col min="9" max="16384" width="9.140625" style="709" customWidth="1"/>
  </cols>
  <sheetData>
    <row r="1" spans="1:8" s="705" customFormat="1" ht="49.5" customHeight="1">
      <c r="A1" s="1208" t="s">
        <v>802</v>
      </c>
      <c r="B1" s="1208"/>
      <c r="C1" s="1208"/>
      <c r="D1" s="1208"/>
      <c r="E1" s="1208"/>
      <c r="F1" s="1208"/>
      <c r="G1" s="1208"/>
      <c r="H1" s="704"/>
    </row>
    <row r="2" spans="1:8" ht="18.75" customHeight="1">
      <c r="A2" s="706"/>
      <c r="B2" s="707" t="s">
        <v>703</v>
      </c>
      <c r="C2" s="707"/>
      <c r="D2" s="707"/>
      <c r="E2" s="707"/>
      <c r="F2" s="707"/>
      <c r="G2" s="706" t="s">
        <v>112</v>
      </c>
      <c r="H2" s="708">
        <f>H3+H10</f>
        <v>0</v>
      </c>
    </row>
    <row r="3" spans="1:8" ht="18.75" customHeight="1">
      <c r="A3" s="706"/>
      <c r="B3" s="706"/>
      <c r="C3" s="706" t="s">
        <v>705</v>
      </c>
      <c r="D3" s="706"/>
      <c r="E3" s="706"/>
      <c r="F3" s="706"/>
      <c r="G3" s="706" t="s">
        <v>113</v>
      </c>
      <c r="H3" s="708">
        <f>H4+H7</f>
        <v>0</v>
      </c>
    </row>
    <row r="4" spans="1:8" s="713" customFormat="1" ht="18.75" customHeight="1">
      <c r="A4" s="710"/>
      <c r="B4" s="711"/>
      <c r="C4" s="711"/>
      <c r="D4" s="711" t="s">
        <v>114</v>
      </c>
      <c r="E4" s="711"/>
      <c r="F4" s="711"/>
      <c r="G4" s="710" t="s">
        <v>115</v>
      </c>
      <c r="H4" s="712">
        <f>SUM(H5:H6)</f>
        <v>0</v>
      </c>
    </row>
    <row r="5" spans="1:8" ht="18.75" customHeight="1">
      <c r="A5" s="714"/>
      <c r="B5" s="715"/>
      <c r="C5" s="715"/>
      <c r="D5" s="715"/>
      <c r="E5" s="715" t="s">
        <v>116</v>
      </c>
      <c r="F5" s="715"/>
      <c r="G5" s="714" t="s">
        <v>117</v>
      </c>
      <c r="H5" s="716">
        <v>0</v>
      </c>
    </row>
    <row r="6" spans="1:8" ht="18.75" customHeight="1">
      <c r="A6" s="714"/>
      <c r="B6" s="715"/>
      <c r="C6" s="715"/>
      <c r="D6" s="715"/>
      <c r="E6" s="715" t="s">
        <v>118</v>
      </c>
      <c r="F6" s="715"/>
      <c r="G6" s="714" t="s">
        <v>119</v>
      </c>
      <c r="H6" s="716">
        <v>0</v>
      </c>
    </row>
    <row r="7" spans="1:8" s="720" customFormat="1" ht="18.75" customHeight="1">
      <c r="A7" s="717"/>
      <c r="B7" s="718"/>
      <c r="C7" s="718"/>
      <c r="D7" s="718" t="s">
        <v>120</v>
      </c>
      <c r="E7" s="718"/>
      <c r="F7" s="718"/>
      <c r="G7" s="717" t="s">
        <v>121</v>
      </c>
      <c r="H7" s="719">
        <f>SUM(H8:H9)</f>
        <v>0</v>
      </c>
    </row>
    <row r="8" spans="1:8" ht="18.75" customHeight="1">
      <c r="A8" s="714"/>
      <c r="B8" s="715"/>
      <c r="C8" s="715"/>
      <c r="D8" s="715"/>
      <c r="E8" s="715" t="s">
        <v>122</v>
      </c>
      <c r="F8" s="715"/>
      <c r="G8" s="714" t="s">
        <v>123</v>
      </c>
      <c r="H8" s="716"/>
    </row>
    <row r="9" spans="1:8" ht="18.75" customHeight="1">
      <c r="A9" s="714"/>
      <c r="B9" s="715"/>
      <c r="C9" s="715"/>
      <c r="D9" s="715"/>
      <c r="E9" s="715" t="s">
        <v>124</v>
      </c>
      <c r="F9" s="715"/>
      <c r="G9" s="714" t="s">
        <v>125</v>
      </c>
      <c r="H9" s="716">
        <v>0</v>
      </c>
    </row>
    <row r="10" spans="1:8" s="705" customFormat="1" ht="18.75" customHeight="1">
      <c r="A10" s="706"/>
      <c r="B10" s="707"/>
      <c r="C10" s="707" t="s">
        <v>836</v>
      </c>
      <c r="D10" s="707"/>
      <c r="E10" s="707"/>
      <c r="F10" s="707"/>
      <c r="G10" s="706" t="s">
        <v>126</v>
      </c>
      <c r="H10" s="721">
        <f>H11</f>
        <v>0</v>
      </c>
    </row>
    <row r="11" spans="1:8" s="720" customFormat="1" ht="18.75" customHeight="1">
      <c r="A11" s="717"/>
      <c r="B11" s="718"/>
      <c r="C11" s="718"/>
      <c r="D11" s="718" t="s">
        <v>127</v>
      </c>
      <c r="E11" s="718"/>
      <c r="F11" s="718"/>
      <c r="G11" s="717" t="s">
        <v>128</v>
      </c>
      <c r="H11" s="719">
        <f>SUM(H12:H13)</f>
        <v>0</v>
      </c>
    </row>
    <row r="12" spans="1:8" ht="18.75" customHeight="1">
      <c r="A12" s="714"/>
      <c r="B12" s="715"/>
      <c r="C12" s="715"/>
      <c r="D12" s="715"/>
      <c r="E12" s="715" t="s">
        <v>129</v>
      </c>
      <c r="F12" s="715"/>
      <c r="G12" s="714" t="s">
        <v>130</v>
      </c>
      <c r="H12" s="716">
        <v>0</v>
      </c>
    </row>
    <row r="13" spans="1:8" ht="18.75" customHeight="1">
      <c r="A13" s="714"/>
      <c r="B13" s="715"/>
      <c r="C13" s="715"/>
      <c r="D13" s="715"/>
      <c r="E13" s="715" t="s">
        <v>131</v>
      </c>
      <c r="F13" s="715"/>
      <c r="G13" s="714" t="s">
        <v>132</v>
      </c>
      <c r="H13" s="716">
        <v>0</v>
      </c>
    </row>
    <row r="14" spans="1:8" s="705" customFormat="1" ht="18.75" customHeight="1">
      <c r="A14" s="706"/>
      <c r="B14" s="707" t="s">
        <v>133</v>
      </c>
      <c r="C14" s="707"/>
      <c r="D14" s="707"/>
      <c r="E14" s="707"/>
      <c r="F14" s="707"/>
      <c r="G14" s="722" t="s">
        <v>134</v>
      </c>
      <c r="H14" s="723">
        <f>H15+H50</f>
        <v>103</v>
      </c>
    </row>
    <row r="15" spans="1:8" s="705" customFormat="1" ht="18.75" customHeight="1">
      <c r="A15" s="706"/>
      <c r="B15" s="706"/>
      <c r="C15" s="706" t="s">
        <v>705</v>
      </c>
      <c r="D15" s="706"/>
      <c r="E15" s="706"/>
      <c r="F15" s="706"/>
      <c r="G15" s="706" t="s">
        <v>113</v>
      </c>
      <c r="H15" s="723">
        <f>H16+H31+H40+H49</f>
        <v>103</v>
      </c>
    </row>
    <row r="16" spans="1:8" s="705" customFormat="1" ht="18.75" customHeight="1">
      <c r="A16" s="706"/>
      <c r="B16" s="707"/>
      <c r="C16" s="707"/>
      <c r="D16" s="707" t="s">
        <v>114</v>
      </c>
      <c r="E16" s="707"/>
      <c r="F16" s="707"/>
      <c r="G16" s="722" t="s">
        <v>135</v>
      </c>
      <c r="H16" s="723">
        <f>H17+H24</f>
        <v>0</v>
      </c>
    </row>
    <row r="17" spans="1:8" s="720" customFormat="1" ht="18.75" customHeight="1">
      <c r="A17" s="717"/>
      <c r="B17" s="718"/>
      <c r="C17" s="718"/>
      <c r="D17" s="718"/>
      <c r="E17" s="718" t="s">
        <v>116</v>
      </c>
      <c r="F17" s="718"/>
      <c r="G17" s="724" t="s">
        <v>136</v>
      </c>
      <c r="H17" s="725">
        <f>SUM(H18:H23)</f>
        <v>0</v>
      </c>
    </row>
    <row r="18" spans="1:8" ht="18.75" customHeight="1">
      <c r="A18" s="714"/>
      <c r="B18" s="715"/>
      <c r="C18" s="715"/>
      <c r="D18" s="715"/>
      <c r="E18" s="715"/>
      <c r="F18" s="715" t="s">
        <v>137</v>
      </c>
      <c r="G18" s="714" t="s">
        <v>139</v>
      </c>
      <c r="H18" s="716">
        <v>0</v>
      </c>
    </row>
    <row r="19" spans="1:8" ht="18.75" customHeight="1">
      <c r="A19" s="714"/>
      <c r="B19" s="715"/>
      <c r="C19" s="715"/>
      <c r="D19" s="715"/>
      <c r="E19" s="715"/>
      <c r="F19" s="715" t="s">
        <v>140</v>
      </c>
      <c r="G19" s="714" t="s">
        <v>141</v>
      </c>
      <c r="H19" s="716">
        <v>0</v>
      </c>
    </row>
    <row r="20" spans="1:8" ht="28.5" customHeight="1">
      <c r="A20" s="714"/>
      <c r="B20" s="715"/>
      <c r="C20" s="715"/>
      <c r="D20" s="715"/>
      <c r="E20" s="715"/>
      <c r="F20" s="715" t="s">
        <v>142</v>
      </c>
      <c r="G20" s="726" t="s">
        <v>143</v>
      </c>
      <c r="H20" s="716">
        <v>0</v>
      </c>
    </row>
    <row r="21" spans="1:8" ht="28.5" customHeight="1">
      <c r="A21" s="714"/>
      <c r="B21" s="715"/>
      <c r="C21" s="715"/>
      <c r="D21" s="715"/>
      <c r="E21" s="715"/>
      <c r="F21" s="715" t="s">
        <v>144</v>
      </c>
      <c r="G21" s="726" t="s">
        <v>145</v>
      </c>
      <c r="H21" s="716">
        <v>0</v>
      </c>
    </row>
    <row r="22" spans="1:8" ht="28.5" customHeight="1">
      <c r="A22" s="714"/>
      <c r="B22" s="715"/>
      <c r="C22" s="715"/>
      <c r="D22" s="715"/>
      <c r="E22" s="715"/>
      <c r="F22" s="715" t="s">
        <v>146</v>
      </c>
      <c r="G22" s="727" t="s">
        <v>147</v>
      </c>
      <c r="H22" s="716">
        <v>0</v>
      </c>
    </row>
    <row r="23" spans="1:8" ht="28.5" customHeight="1">
      <c r="A23" s="714"/>
      <c r="B23" s="715"/>
      <c r="C23" s="715"/>
      <c r="D23" s="715"/>
      <c r="E23" s="715"/>
      <c r="F23" s="715" t="s">
        <v>148</v>
      </c>
      <c r="G23" s="727" t="s">
        <v>149</v>
      </c>
      <c r="H23" s="716">
        <v>0</v>
      </c>
    </row>
    <row r="24" spans="1:8" s="720" customFormat="1" ht="18.75" customHeight="1">
      <c r="A24" s="717"/>
      <c r="B24" s="718"/>
      <c r="C24" s="718"/>
      <c r="D24" s="718"/>
      <c r="E24" s="718" t="s">
        <v>118</v>
      </c>
      <c r="F24" s="718"/>
      <c r="G24" s="724" t="s">
        <v>150</v>
      </c>
      <c r="H24" s="719">
        <f>SUM(H25:H30)</f>
        <v>0</v>
      </c>
    </row>
    <row r="25" spans="1:8" ht="18.75" customHeight="1">
      <c r="A25" s="714"/>
      <c r="B25" s="715"/>
      <c r="C25" s="715"/>
      <c r="D25" s="715"/>
      <c r="E25" s="715"/>
      <c r="F25" s="715" t="s">
        <v>137</v>
      </c>
      <c r="G25" s="726" t="s">
        <v>151</v>
      </c>
      <c r="H25" s="716">
        <v>0</v>
      </c>
    </row>
    <row r="26" spans="1:8" ht="28.5" customHeight="1">
      <c r="A26" s="714"/>
      <c r="B26" s="715"/>
      <c r="C26" s="715"/>
      <c r="D26" s="715"/>
      <c r="E26" s="715"/>
      <c r="F26" s="715" t="s">
        <v>140</v>
      </c>
      <c r="G26" s="726" t="s">
        <v>152</v>
      </c>
      <c r="H26" s="716">
        <v>0</v>
      </c>
    </row>
    <row r="27" spans="1:8" ht="28.5" customHeight="1">
      <c r="A27" s="714"/>
      <c r="B27" s="715"/>
      <c r="C27" s="715"/>
      <c r="D27" s="715"/>
      <c r="E27" s="715"/>
      <c r="F27" s="715" t="s">
        <v>142</v>
      </c>
      <c r="G27" s="726" t="s">
        <v>153</v>
      </c>
      <c r="H27" s="716"/>
    </row>
    <row r="28" spans="1:8" ht="28.5" customHeight="1">
      <c r="A28" s="714"/>
      <c r="B28" s="715"/>
      <c r="C28" s="715"/>
      <c r="D28" s="715"/>
      <c r="E28" s="715"/>
      <c r="F28" s="715" t="s">
        <v>144</v>
      </c>
      <c r="G28" s="728" t="s">
        <v>154</v>
      </c>
      <c r="H28" s="716">
        <v>0</v>
      </c>
    </row>
    <row r="29" spans="1:8" ht="28.5" customHeight="1">
      <c r="A29" s="714"/>
      <c r="B29" s="715"/>
      <c r="C29" s="715"/>
      <c r="D29" s="715"/>
      <c r="E29" s="715"/>
      <c r="F29" s="715" t="s">
        <v>146</v>
      </c>
      <c r="G29" s="727" t="s">
        <v>155</v>
      </c>
      <c r="H29" s="716">
        <v>0</v>
      </c>
    </row>
    <row r="30" spans="1:8" ht="28.5" customHeight="1">
      <c r="A30" s="714"/>
      <c r="B30" s="715"/>
      <c r="C30" s="715"/>
      <c r="D30" s="715"/>
      <c r="E30" s="715"/>
      <c r="F30" s="715" t="s">
        <v>148</v>
      </c>
      <c r="G30" s="727" t="s">
        <v>156</v>
      </c>
      <c r="H30" s="716">
        <v>0</v>
      </c>
    </row>
    <row r="31" spans="1:8" s="705" customFormat="1" ht="18.75" customHeight="1">
      <c r="A31" s="706"/>
      <c r="B31" s="707"/>
      <c r="C31" s="707"/>
      <c r="D31" s="707" t="s">
        <v>120</v>
      </c>
      <c r="E31" s="707"/>
      <c r="F31" s="707"/>
      <c r="G31" s="729" t="s">
        <v>157</v>
      </c>
      <c r="H31" s="721">
        <f>H32+H36</f>
        <v>103</v>
      </c>
    </row>
    <row r="32" spans="1:8" s="720" customFormat="1" ht="18.75" customHeight="1">
      <c r="A32" s="717"/>
      <c r="B32" s="718"/>
      <c r="C32" s="718"/>
      <c r="D32" s="718"/>
      <c r="E32" s="718" t="s">
        <v>122</v>
      </c>
      <c r="F32" s="718"/>
      <c r="G32" s="730" t="s">
        <v>158</v>
      </c>
      <c r="H32" s="719">
        <f>SUM(H33:H35)</f>
        <v>0</v>
      </c>
    </row>
    <row r="33" spans="1:8" ht="18.75" customHeight="1">
      <c r="A33" s="714"/>
      <c r="B33" s="715"/>
      <c r="C33" s="715"/>
      <c r="D33" s="715"/>
      <c r="E33" s="715"/>
      <c r="F33" s="715" t="s">
        <v>159</v>
      </c>
      <c r="G33" s="726" t="s">
        <v>160</v>
      </c>
      <c r="H33" s="716">
        <v>0</v>
      </c>
    </row>
    <row r="34" spans="1:8" ht="18.75" customHeight="1">
      <c r="A34" s="714"/>
      <c r="B34" s="715"/>
      <c r="C34" s="715"/>
      <c r="D34" s="715"/>
      <c r="E34" s="715"/>
      <c r="F34" s="715" t="s">
        <v>161</v>
      </c>
      <c r="G34" s="726" t="s">
        <v>162</v>
      </c>
      <c r="H34" s="716">
        <v>0</v>
      </c>
    </row>
    <row r="35" spans="1:8" ht="28.5" customHeight="1">
      <c r="A35" s="714"/>
      <c r="B35" s="715"/>
      <c r="C35" s="715"/>
      <c r="D35" s="715"/>
      <c r="E35" s="715"/>
      <c r="F35" s="715" t="s">
        <v>163</v>
      </c>
      <c r="G35" s="726" t="s">
        <v>164</v>
      </c>
      <c r="H35" s="716">
        <v>0</v>
      </c>
    </row>
    <row r="36" spans="1:8" s="720" customFormat="1" ht="18.75" customHeight="1">
      <c r="A36" s="717"/>
      <c r="B36" s="718"/>
      <c r="C36" s="718"/>
      <c r="D36" s="718"/>
      <c r="E36" s="718" t="s">
        <v>124</v>
      </c>
      <c r="F36" s="718"/>
      <c r="G36" s="730" t="s">
        <v>165</v>
      </c>
      <c r="H36" s="719">
        <f>SUM(H37:H39)</f>
        <v>103</v>
      </c>
    </row>
    <row r="37" spans="1:8" ht="28.5" customHeight="1">
      <c r="A37" s="714"/>
      <c r="B37" s="715"/>
      <c r="C37" s="715"/>
      <c r="D37" s="715"/>
      <c r="E37" s="715"/>
      <c r="F37" s="715" t="s">
        <v>166</v>
      </c>
      <c r="G37" s="726" t="s">
        <v>167</v>
      </c>
      <c r="H37" s="716">
        <v>103</v>
      </c>
    </row>
    <row r="38" spans="1:8" ht="28.5" customHeight="1">
      <c r="A38" s="714"/>
      <c r="B38" s="715"/>
      <c r="C38" s="715"/>
      <c r="D38" s="715"/>
      <c r="E38" s="715"/>
      <c r="F38" s="715" t="s">
        <v>168</v>
      </c>
      <c r="G38" s="726" t="s">
        <v>169</v>
      </c>
      <c r="H38" s="716">
        <v>0</v>
      </c>
    </row>
    <row r="39" spans="1:8" ht="28.5" customHeight="1">
      <c r="A39" s="714"/>
      <c r="B39" s="715"/>
      <c r="C39" s="715"/>
      <c r="D39" s="715"/>
      <c r="E39" s="715"/>
      <c r="F39" s="715" t="s">
        <v>170</v>
      </c>
      <c r="G39" s="726" t="s">
        <v>171</v>
      </c>
      <c r="H39" s="716">
        <v>0</v>
      </c>
    </row>
    <row r="40" spans="1:8" s="705" customFormat="1" ht="18.75" customHeight="1">
      <c r="A40" s="706"/>
      <c r="B40" s="707"/>
      <c r="C40" s="707"/>
      <c r="D40" s="707" t="s">
        <v>172</v>
      </c>
      <c r="E40" s="707"/>
      <c r="F40" s="707"/>
      <c r="G40" s="722" t="s">
        <v>173</v>
      </c>
      <c r="H40" s="721">
        <f>H41+H45</f>
        <v>0</v>
      </c>
    </row>
    <row r="41" spans="1:8" s="720" customFormat="1" ht="18.75" customHeight="1">
      <c r="A41" s="717"/>
      <c r="B41" s="718"/>
      <c r="C41" s="718"/>
      <c r="D41" s="718"/>
      <c r="E41" s="718" t="s">
        <v>174</v>
      </c>
      <c r="F41" s="718"/>
      <c r="G41" s="724" t="s">
        <v>175</v>
      </c>
      <c r="H41" s="725">
        <f>SUM(H42:H44)</f>
        <v>0</v>
      </c>
    </row>
    <row r="42" spans="1:8" ht="18.75" customHeight="1">
      <c r="A42" s="714"/>
      <c r="B42" s="715"/>
      <c r="C42" s="715"/>
      <c r="D42" s="715"/>
      <c r="E42" s="715"/>
      <c r="F42" s="715" t="s">
        <v>176</v>
      </c>
      <c r="G42" s="731" t="s">
        <v>177</v>
      </c>
      <c r="H42" s="732">
        <v>0</v>
      </c>
    </row>
    <row r="43" spans="1:8" ht="18.75" customHeight="1">
      <c r="A43" s="714"/>
      <c r="B43" s="715"/>
      <c r="C43" s="715"/>
      <c r="D43" s="715"/>
      <c r="E43" s="715"/>
      <c r="F43" s="715" t="s">
        <v>178</v>
      </c>
      <c r="G43" s="731" t="s">
        <v>179</v>
      </c>
      <c r="H43" s="732">
        <v>0</v>
      </c>
    </row>
    <row r="44" spans="1:8" ht="18.75" customHeight="1">
      <c r="A44" s="714"/>
      <c r="B44" s="715"/>
      <c r="C44" s="715"/>
      <c r="D44" s="715"/>
      <c r="E44" s="715"/>
      <c r="F44" s="715" t="s">
        <v>180</v>
      </c>
      <c r="G44" s="731" t="s">
        <v>181</v>
      </c>
      <c r="H44" s="732">
        <v>0</v>
      </c>
    </row>
    <row r="45" spans="1:8" s="720" customFormat="1" ht="18.75" customHeight="1">
      <c r="A45" s="717"/>
      <c r="B45" s="718"/>
      <c r="C45" s="718"/>
      <c r="D45" s="718"/>
      <c r="E45" s="718" t="s">
        <v>182</v>
      </c>
      <c r="F45" s="718"/>
      <c r="G45" s="724" t="s">
        <v>183</v>
      </c>
      <c r="H45" s="725">
        <f>SUM(H46:H48)</f>
        <v>0</v>
      </c>
    </row>
    <row r="46" spans="1:8" ht="18.75" customHeight="1">
      <c r="A46" s="714"/>
      <c r="B46" s="715"/>
      <c r="C46" s="715"/>
      <c r="D46" s="715"/>
      <c r="E46" s="715"/>
      <c r="F46" s="715" t="s">
        <v>184</v>
      </c>
      <c r="G46" s="731" t="s">
        <v>185</v>
      </c>
      <c r="H46" s="732">
        <v>0</v>
      </c>
    </row>
    <row r="47" spans="1:8" ht="18.75" customHeight="1">
      <c r="A47" s="714"/>
      <c r="B47" s="715"/>
      <c r="C47" s="715"/>
      <c r="D47" s="715"/>
      <c r="E47" s="715"/>
      <c r="F47" s="715" t="s">
        <v>186</v>
      </c>
      <c r="G47" s="731" t="s">
        <v>187</v>
      </c>
      <c r="H47" s="732">
        <v>0</v>
      </c>
    </row>
    <row r="48" spans="1:8" ht="18.75" customHeight="1">
      <c r="A48" s="714"/>
      <c r="B48" s="715"/>
      <c r="C48" s="715"/>
      <c r="D48" s="715"/>
      <c r="E48" s="715"/>
      <c r="F48" s="715" t="s">
        <v>188</v>
      </c>
      <c r="G48" s="731" t="s">
        <v>189</v>
      </c>
      <c r="H48" s="732">
        <v>0</v>
      </c>
    </row>
    <row r="49" spans="1:8" ht="18.75" customHeight="1">
      <c r="A49" s="714"/>
      <c r="B49" s="715"/>
      <c r="C49" s="715"/>
      <c r="D49" s="707" t="s">
        <v>190</v>
      </c>
      <c r="E49" s="715"/>
      <c r="F49" s="715"/>
      <c r="G49" s="706" t="s">
        <v>191</v>
      </c>
      <c r="H49" s="716">
        <v>0</v>
      </c>
    </row>
    <row r="50" spans="1:8" ht="18.75" customHeight="1">
      <c r="A50" s="714"/>
      <c r="B50" s="715"/>
      <c r="C50" s="707" t="s">
        <v>836</v>
      </c>
      <c r="D50" s="707"/>
      <c r="E50" s="707"/>
      <c r="F50" s="707"/>
      <c r="G50" s="706" t="s">
        <v>126</v>
      </c>
      <c r="H50" s="716">
        <f>H51+H59+H64</f>
        <v>0</v>
      </c>
    </row>
    <row r="51" spans="1:8" s="705" customFormat="1" ht="18.75" customHeight="1">
      <c r="A51" s="706"/>
      <c r="B51" s="707"/>
      <c r="C51" s="707"/>
      <c r="D51" s="707" t="s">
        <v>127</v>
      </c>
      <c r="E51" s="707"/>
      <c r="F51" s="707"/>
      <c r="G51" s="722" t="s">
        <v>135</v>
      </c>
      <c r="H51" s="723">
        <f>H52</f>
        <v>0</v>
      </c>
    </row>
    <row r="52" spans="1:8" s="720" customFormat="1" ht="18.75" customHeight="1">
      <c r="A52" s="717"/>
      <c r="B52" s="718"/>
      <c r="C52" s="718"/>
      <c r="D52" s="718"/>
      <c r="E52" s="718" t="s">
        <v>129</v>
      </c>
      <c r="F52" s="718"/>
      <c r="G52" s="724" t="s">
        <v>192</v>
      </c>
      <c r="H52" s="725">
        <f>SUM(H53:H58)</f>
        <v>0</v>
      </c>
    </row>
    <row r="53" spans="1:8" ht="18.75" customHeight="1">
      <c r="A53" s="714"/>
      <c r="B53" s="715"/>
      <c r="C53" s="715"/>
      <c r="D53" s="715"/>
      <c r="E53" s="715"/>
      <c r="F53" s="715" t="s">
        <v>193</v>
      </c>
      <c r="G53" s="726" t="s">
        <v>194</v>
      </c>
      <c r="H53" s="716">
        <v>0</v>
      </c>
    </row>
    <row r="54" spans="1:8" ht="18.75" customHeight="1">
      <c r="A54" s="714"/>
      <c r="B54" s="715"/>
      <c r="C54" s="715"/>
      <c r="D54" s="715"/>
      <c r="E54" s="715"/>
      <c r="F54" s="715" t="s">
        <v>195</v>
      </c>
      <c r="G54" s="726" t="s">
        <v>196</v>
      </c>
      <c r="H54" s="716">
        <v>0</v>
      </c>
    </row>
    <row r="55" spans="1:8" ht="18.75" customHeight="1">
      <c r="A55" s="714"/>
      <c r="B55" s="715"/>
      <c r="C55" s="715"/>
      <c r="D55" s="715"/>
      <c r="E55" s="715"/>
      <c r="F55" s="715" t="s">
        <v>197</v>
      </c>
      <c r="G55" s="726" t="s">
        <v>198</v>
      </c>
      <c r="H55" s="716">
        <v>0</v>
      </c>
    </row>
    <row r="56" spans="1:8" ht="28.5" customHeight="1">
      <c r="A56" s="714"/>
      <c r="B56" s="715"/>
      <c r="C56" s="715"/>
      <c r="D56" s="715"/>
      <c r="E56" s="715"/>
      <c r="F56" s="715" t="s">
        <v>199</v>
      </c>
      <c r="G56" s="726" t="s">
        <v>200</v>
      </c>
      <c r="H56" s="716">
        <v>0</v>
      </c>
    </row>
    <row r="57" spans="1:8" ht="28.5" customHeight="1">
      <c r="A57" s="714"/>
      <c r="B57" s="715"/>
      <c r="C57" s="715"/>
      <c r="D57" s="715"/>
      <c r="E57" s="715"/>
      <c r="F57" s="715" t="s">
        <v>201</v>
      </c>
      <c r="G57" s="727" t="s">
        <v>202</v>
      </c>
      <c r="H57" s="716">
        <v>0</v>
      </c>
    </row>
    <row r="58" spans="1:8" ht="28.5" customHeight="1">
      <c r="A58" s="714"/>
      <c r="B58" s="715"/>
      <c r="C58" s="715"/>
      <c r="D58" s="715"/>
      <c r="E58" s="715"/>
      <c r="F58" s="715" t="s">
        <v>203</v>
      </c>
      <c r="G58" s="727" t="s">
        <v>204</v>
      </c>
      <c r="H58" s="716">
        <v>0</v>
      </c>
    </row>
    <row r="59" spans="1:8" s="705" customFormat="1" ht="18.75" customHeight="1">
      <c r="A59" s="706"/>
      <c r="B59" s="707"/>
      <c r="C59" s="707"/>
      <c r="D59" s="707" t="s">
        <v>205</v>
      </c>
      <c r="E59" s="707"/>
      <c r="F59" s="707"/>
      <c r="G59" s="706" t="s">
        <v>157</v>
      </c>
      <c r="H59" s="721">
        <f>H60</f>
        <v>0</v>
      </c>
    </row>
    <row r="60" spans="1:8" s="720" customFormat="1" ht="18.75" customHeight="1">
      <c r="A60" s="717"/>
      <c r="B60" s="718"/>
      <c r="C60" s="718"/>
      <c r="D60" s="718"/>
      <c r="E60" s="718" t="s">
        <v>206</v>
      </c>
      <c r="F60" s="718"/>
      <c r="G60" s="717" t="s">
        <v>207</v>
      </c>
      <c r="H60" s="725">
        <f>SUM(H61:H63)</f>
        <v>0</v>
      </c>
    </row>
    <row r="61" spans="1:8" s="720" customFormat="1" ht="18.75" customHeight="1">
      <c r="A61" s="717"/>
      <c r="B61" s="718"/>
      <c r="C61" s="718"/>
      <c r="D61" s="718"/>
      <c r="E61" s="718"/>
      <c r="F61" s="715" t="s">
        <v>208</v>
      </c>
      <c r="G61" s="714" t="s">
        <v>209</v>
      </c>
      <c r="H61" s="725">
        <v>0</v>
      </c>
    </row>
    <row r="62" spans="1:8" ht="18.75" customHeight="1">
      <c r="A62" s="714"/>
      <c r="B62" s="715"/>
      <c r="C62" s="715"/>
      <c r="D62" s="715"/>
      <c r="E62" s="715"/>
      <c r="F62" s="715" t="s">
        <v>210</v>
      </c>
      <c r="G62" s="714" t="s">
        <v>211</v>
      </c>
      <c r="H62" s="732">
        <v>0</v>
      </c>
    </row>
    <row r="63" spans="1:8" ht="18.75" customHeight="1">
      <c r="A63" s="714"/>
      <c r="B63" s="715"/>
      <c r="C63" s="715"/>
      <c r="D63" s="715"/>
      <c r="E63" s="715"/>
      <c r="F63" s="715" t="s">
        <v>212</v>
      </c>
      <c r="G63" s="714" t="s">
        <v>213</v>
      </c>
      <c r="H63" s="732">
        <v>0</v>
      </c>
    </row>
    <row r="64" spans="1:8" s="705" customFormat="1" ht="18.75" customHeight="1">
      <c r="A64" s="706"/>
      <c r="B64" s="707"/>
      <c r="C64" s="707"/>
      <c r="D64" s="707" t="s">
        <v>214</v>
      </c>
      <c r="E64" s="707"/>
      <c r="F64" s="707"/>
      <c r="G64" s="706" t="s">
        <v>173</v>
      </c>
      <c r="H64" s="723">
        <f>H65</f>
        <v>0</v>
      </c>
    </row>
    <row r="65" spans="1:8" s="720" customFormat="1" ht="18.75" customHeight="1">
      <c r="A65" s="717"/>
      <c r="B65" s="718"/>
      <c r="C65" s="718"/>
      <c r="D65" s="718"/>
      <c r="E65" s="718" t="s">
        <v>215</v>
      </c>
      <c r="F65" s="718"/>
      <c r="G65" s="717" t="s">
        <v>216</v>
      </c>
      <c r="H65" s="725">
        <f>SUM(H66:H68)</f>
        <v>0</v>
      </c>
    </row>
    <row r="66" spans="1:8" ht="18.75" customHeight="1">
      <c r="A66" s="714"/>
      <c r="B66" s="715"/>
      <c r="C66" s="715"/>
      <c r="D66" s="715"/>
      <c r="E66" s="715"/>
      <c r="F66" s="715" t="s">
        <v>217</v>
      </c>
      <c r="G66" s="714" t="s">
        <v>218</v>
      </c>
      <c r="H66" s="732">
        <v>0</v>
      </c>
    </row>
    <row r="67" spans="1:8" ht="18.75" customHeight="1">
      <c r="A67" s="714"/>
      <c r="B67" s="715"/>
      <c r="C67" s="715"/>
      <c r="D67" s="715"/>
      <c r="E67" s="715"/>
      <c r="F67" s="715" t="s">
        <v>219</v>
      </c>
      <c r="G67" s="714" t="s">
        <v>220</v>
      </c>
      <c r="H67" s="732">
        <v>0</v>
      </c>
    </row>
    <row r="68" spans="1:8" ht="18.75" customHeight="1">
      <c r="A68" s="714"/>
      <c r="B68" s="715"/>
      <c r="C68" s="715"/>
      <c r="D68" s="715"/>
      <c r="E68" s="715"/>
      <c r="F68" s="715" t="s">
        <v>221</v>
      </c>
      <c r="G68" s="714" t="s">
        <v>222</v>
      </c>
      <c r="H68" s="732">
        <v>0</v>
      </c>
    </row>
    <row r="69" spans="1:8" s="705" customFormat="1" ht="18.75" customHeight="1">
      <c r="A69" s="706"/>
      <c r="B69" s="707" t="s">
        <v>223</v>
      </c>
      <c r="C69" s="707"/>
      <c r="D69" s="707"/>
      <c r="E69" s="707"/>
      <c r="F69" s="707"/>
      <c r="G69" s="722" t="s">
        <v>224</v>
      </c>
      <c r="H69" s="721">
        <f>H70+H72</f>
        <v>0</v>
      </c>
    </row>
    <row r="70" spans="1:8" s="705" customFormat="1" ht="18.75" customHeight="1">
      <c r="A70" s="706"/>
      <c r="B70" s="707"/>
      <c r="C70" s="707" t="s">
        <v>705</v>
      </c>
      <c r="D70" s="707"/>
      <c r="E70" s="707"/>
      <c r="F70" s="707"/>
      <c r="G70" s="722" t="s">
        <v>113</v>
      </c>
      <c r="H70" s="721">
        <f>H71</f>
        <v>0</v>
      </c>
    </row>
    <row r="71" spans="1:8" ht="18.75" customHeight="1">
      <c r="A71" s="714"/>
      <c r="B71" s="715"/>
      <c r="C71" s="715"/>
      <c r="D71" s="715" t="s">
        <v>114</v>
      </c>
      <c r="E71" s="715"/>
      <c r="F71" s="715"/>
      <c r="G71" s="731" t="s">
        <v>225</v>
      </c>
      <c r="H71" s="716">
        <v>0</v>
      </c>
    </row>
    <row r="72" spans="1:8" s="734" customFormat="1" ht="18.75" customHeight="1">
      <c r="A72" s="706"/>
      <c r="B72" s="707"/>
      <c r="C72" s="707" t="s">
        <v>836</v>
      </c>
      <c r="D72" s="707"/>
      <c r="E72" s="707"/>
      <c r="F72" s="707"/>
      <c r="G72" s="722" t="s">
        <v>126</v>
      </c>
      <c r="H72" s="733">
        <f>SUM(H73:H76)</f>
        <v>0</v>
      </c>
    </row>
    <row r="73" spans="1:8" s="736" customFormat="1" ht="18.75" customHeight="1">
      <c r="A73" s="714"/>
      <c r="B73" s="715"/>
      <c r="C73" s="715"/>
      <c r="D73" s="715" t="s">
        <v>127</v>
      </c>
      <c r="E73" s="715"/>
      <c r="F73" s="715"/>
      <c r="G73" s="731" t="s">
        <v>226</v>
      </c>
      <c r="H73" s="735">
        <v>0</v>
      </c>
    </row>
    <row r="74" spans="1:8" s="736" customFormat="1" ht="18.75" customHeight="1">
      <c r="A74" s="714"/>
      <c r="B74" s="715"/>
      <c r="C74" s="715"/>
      <c r="D74" s="715" t="s">
        <v>205</v>
      </c>
      <c r="E74" s="715"/>
      <c r="F74" s="715"/>
      <c r="G74" s="714" t="s">
        <v>227</v>
      </c>
      <c r="H74" s="735">
        <v>0</v>
      </c>
    </row>
    <row r="75" spans="1:8" ht="18.75" customHeight="1">
      <c r="A75" s="714"/>
      <c r="B75" s="715"/>
      <c r="C75" s="715"/>
      <c r="D75" s="715" t="s">
        <v>214</v>
      </c>
      <c r="E75" s="715"/>
      <c r="F75" s="715"/>
      <c r="G75" s="714" t="s">
        <v>228</v>
      </c>
      <c r="H75" s="716">
        <v>0</v>
      </c>
    </row>
    <row r="76" spans="1:8" ht="18.75" customHeight="1">
      <c r="A76" s="714"/>
      <c r="B76" s="715"/>
      <c r="C76" s="715"/>
      <c r="D76" s="715" t="s">
        <v>229</v>
      </c>
      <c r="E76" s="715"/>
      <c r="F76" s="715"/>
      <c r="G76" s="714" t="s">
        <v>230</v>
      </c>
      <c r="H76" s="716">
        <v>0</v>
      </c>
    </row>
    <row r="77" spans="1:8" s="705" customFormat="1" ht="28.5" customHeight="1">
      <c r="A77" s="706"/>
      <c r="B77" s="707" t="s">
        <v>231</v>
      </c>
      <c r="C77" s="707"/>
      <c r="D77" s="707"/>
      <c r="E77" s="707"/>
      <c r="F77" s="707"/>
      <c r="G77" s="737" t="s">
        <v>232</v>
      </c>
      <c r="H77" s="721">
        <f>H78+H87</f>
        <v>0</v>
      </c>
    </row>
    <row r="78" spans="1:8" ht="18.75" customHeight="1">
      <c r="A78" s="714"/>
      <c r="B78" s="715"/>
      <c r="C78" s="707" t="s">
        <v>705</v>
      </c>
      <c r="D78" s="707"/>
      <c r="E78" s="707"/>
      <c r="F78" s="707"/>
      <c r="G78" s="722" t="s">
        <v>113</v>
      </c>
      <c r="H78" s="716">
        <f>SUM(H79:H86)</f>
        <v>0</v>
      </c>
    </row>
    <row r="79" spans="1:8" ht="28.5" customHeight="1">
      <c r="A79" s="714"/>
      <c r="B79" s="715"/>
      <c r="C79" s="707"/>
      <c r="D79" s="715" t="s">
        <v>114</v>
      </c>
      <c r="E79" s="707"/>
      <c r="F79" s="707"/>
      <c r="G79" s="738" t="s">
        <v>233</v>
      </c>
      <c r="H79" s="716">
        <v>0</v>
      </c>
    </row>
    <row r="80" spans="1:8" ht="28.5" customHeight="1">
      <c r="A80" s="714"/>
      <c r="B80" s="715"/>
      <c r="C80" s="715"/>
      <c r="D80" s="715" t="s">
        <v>120</v>
      </c>
      <c r="E80" s="707"/>
      <c r="F80" s="707"/>
      <c r="G80" s="738" t="s">
        <v>234</v>
      </c>
      <c r="H80" s="716">
        <v>0</v>
      </c>
    </row>
    <row r="81" spans="1:8" ht="28.5" customHeight="1">
      <c r="A81" s="714"/>
      <c r="B81" s="715"/>
      <c r="C81" s="715"/>
      <c r="D81" s="715" t="s">
        <v>172</v>
      </c>
      <c r="E81" s="715"/>
      <c r="F81" s="715"/>
      <c r="G81" s="738" t="s">
        <v>235</v>
      </c>
      <c r="H81" s="716">
        <v>0</v>
      </c>
    </row>
    <row r="82" spans="1:8" ht="28.5" customHeight="1">
      <c r="A82" s="714"/>
      <c r="B82" s="715"/>
      <c r="C82" s="715"/>
      <c r="D82" s="715" t="s">
        <v>190</v>
      </c>
      <c r="E82" s="715"/>
      <c r="F82" s="715"/>
      <c r="G82" s="738" t="s">
        <v>236</v>
      </c>
      <c r="H82" s="716">
        <v>0</v>
      </c>
    </row>
    <row r="83" spans="1:8" ht="28.5" customHeight="1">
      <c r="A83" s="714"/>
      <c r="B83" s="715"/>
      <c r="C83" s="715"/>
      <c r="D83" s="715" t="s">
        <v>237</v>
      </c>
      <c r="E83" s="715"/>
      <c r="F83" s="715"/>
      <c r="G83" s="738" t="s">
        <v>238</v>
      </c>
      <c r="H83" s="732">
        <v>0</v>
      </c>
    </row>
    <row r="84" spans="1:8" ht="28.5" customHeight="1">
      <c r="A84" s="714"/>
      <c r="B84" s="715"/>
      <c r="C84" s="715"/>
      <c r="D84" s="715" t="s">
        <v>239</v>
      </c>
      <c r="E84" s="715"/>
      <c r="F84" s="715"/>
      <c r="G84" s="738" t="s">
        <v>240</v>
      </c>
      <c r="H84" s="732"/>
    </row>
    <row r="85" spans="1:8" ht="28.5" customHeight="1">
      <c r="A85" s="714"/>
      <c r="B85" s="715"/>
      <c r="C85" s="715"/>
      <c r="D85" s="715" t="s">
        <v>241</v>
      </c>
      <c r="E85" s="715"/>
      <c r="F85" s="715"/>
      <c r="G85" s="738" t="s">
        <v>242</v>
      </c>
      <c r="H85" s="732"/>
    </row>
    <row r="86" spans="1:8" ht="28.5" customHeight="1">
      <c r="A86" s="714"/>
      <c r="B86" s="715"/>
      <c r="C86" s="715"/>
      <c r="D86" s="715" t="s">
        <v>243</v>
      </c>
      <c r="E86" s="715"/>
      <c r="F86" s="715"/>
      <c r="G86" s="738" t="s">
        <v>244</v>
      </c>
      <c r="H86" s="732">
        <v>0</v>
      </c>
    </row>
    <row r="87" spans="1:8" s="720" customFormat="1" ht="18.75" customHeight="1">
      <c r="A87" s="717"/>
      <c r="B87" s="718"/>
      <c r="C87" s="707" t="s">
        <v>836</v>
      </c>
      <c r="D87" s="707"/>
      <c r="E87" s="707"/>
      <c r="F87" s="707"/>
      <c r="G87" s="722" t="s">
        <v>126</v>
      </c>
      <c r="H87" s="725">
        <f>SUM(H88:H90)</f>
        <v>0</v>
      </c>
    </row>
    <row r="88" spans="1:8" ht="28.5" customHeight="1">
      <c r="A88" s="714"/>
      <c r="B88" s="715"/>
      <c r="C88" s="707"/>
      <c r="D88" s="715" t="s">
        <v>127</v>
      </c>
      <c r="E88" s="707"/>
      <c r="F88" s="707"/>
      <c r="G88" s="738" t="s">
        <v>245</v>
      </c>
      <c r="H88" s="732">
        <v>0</v>
      </c>
    </row>
    <row r="89" spans="1:8" ht="28.5" customHeight="1">
      <c r="A89" s="714"/>
      <c r="B89" s="715"/>
      <c r="C89" s="707"/>
      <c r="D89" s="715" t="s">
        <v>205</v>
      </c>
      <c r="E89" s="707"/>
      <c r="F89" s="707"/>
      <c r="G89" s="738" t="s">
        <v>246</v>
      </c>
      <c r="H89" s="732">
        <v>0</v>
      </c>
    </row>
    <row r="90" spans="1:8" ht="28.5" customHeight="1">
      <c r="A90" s="714"/>
      <c r="B90" s="715"/>
      <c r="C90" s="707"/>
      <c r="D90" s="715" t="s">
        <v>214</v>
      </c>
      <c r="E90" s="715"/>
      <c r="F90" s="707"/>
      <c r="G90" s="738" t="s">
        <v>247</v>
      </c>
      <c r="H90" s="732">
        <v>0</v>
      </c>
    </row>
    <row r="91" spans="1:8" s="713" customFormat="1" ht="18.75" customHeight="1">
      <c r="A91" s="710" t="s">
        <v>248</v>
      </c>
      <c r="B91" s="711"/>
      <c r="C91" s="711"/>
      <c r="D91" s="711"/>
      <c r="E91" s="711"/>
      <c r="F91" s="711"/>
      <c r="G91" s="739" t="s">
        <v>249</v>
      </c>
      <c r="H91" s="740">
        <f>H2+H14+H69+H77</f>
        <v>103</v>
      </c>
    </row>
    <row r="92" spans="1:8" ht="18.75" customHeight="1">
      <c r="A92" s="741"/>
      <c r="B92" s="742" t="s">
        <v>703</v>
      </c>
      <c r="C92" s="743"/>
      <c r="D92" s="743"/>
      <c r="E92" s="743"/>
      <c r="F92" s="743"/>
      <c r="G92" s="744" t="s">
        <v>250</v>
      </c>
      <c r="H92" s="745">
        <v>0</v>
      </c>
    </row>
    <row r="93" spans="1:8" ht="18.75" customHeight="1">
      <c r="A93" s="706"/>
      <c r="B93" s="707" t="s">
        <v>133</v>
      </c>
      <c r="C93" s="715"/>
      <c r="D93" s="715"/>
      <c r="E93" s="715"/>
      <c r="F93" s="715"/>
      <c r="G93" s="706" t="s">
        <v>251</v>
      </c>
      <c r="H93" s="721">
        <v>0</v>
      </c>
    </row>
    <row r="94" spans="1:8" s="705" customFormat="1" ht="18.75" customHeight="1">
      <c r="A94" s="706"/>
      <c r="B94" s="707" t="s">
        <v>223</v>
      </c>
      <c r="C94" s="707"/>
      <c r="D94" s="707"/>
      <c r="E94" s="707"/>
      <c r="F94" s="707"/>
      <c r="G94" s="706" t="s">
        <v>252</v>
      </c>
      <c r="H94" s="721">
        <v>0</v>
      </c>
    </row>
    <row r="95" spans="1:8" s="705" customFormat="1" ht="18.75" customHeight="1">
      <c r="A95" s="706"/>
      <c r="B95" s="707" t="s">
        <v>231</v>
      </c>
      <c r="C95" s="707"/>
      <c r="D95" s="707"/>
      <c r="E95" s="707"/>
      <c r="F95" s="707"/>
      <c r="G95" s="722" t="s">
        <v>253</v>
      </c>
      <c r="H95" s="721">
        <v>1409</v>
      </c>
    </row>
    <row r="96" spans="1:8" s="750" customFormat="1" ht="18.75" customHeight="1">
      <c r="A96" s="746"/>
      <c r="B96" s="747" t="s">
        <v>254</v>
      </c>
      <c r="C96" s="747"/>
      <c r="D96" s="747"/>
      <c r="E96" s="747"/>
      <c r="F96" s="747"/>
      <c r="G96" s="748" t="s">
        <v>255</v>
      </c>
      <c r="H96" s="749">
        <v>0</v>
      </c>
    </row>
    <row r="97" spans="1:8" s="720" customFormat="1" ht="18.75" customHeight="1">
      <c r="A97" s="710" t="s">
        <v>256</v>
      </c>
      <c r="B97" s="711"/>
      <c r="C97" s="711"/>
      <c r="D97" s="711"/>
      <c r="E97" s="711"/>
      <c r="F97" s="711"/>
      <c r="G97" s="751" t="s">
        <v>257</v>
      </c>
      <c r="H97" s="752">
        <f>SUM(H92:H96)</f>
        <v>1409</v>
      </c>
    </row>
    <row r="98" spans="1:8" s="750" customFormat="1" ht="18.75" customHeight="1">
      <c r="A98" s="746"/>
      <c r="B98" s="747"/>
      <c r="C98" s="747"/>
      <c r="D98" s="747"/>
      <c r="E98" s="747"/>
      <c r="F98" s="747"/>
      <c r="G98" s="753" t="s">
        <v>815</v>
      </c>
      <c r="H98" s="749">
        <f>H91+H97</f>
        <v>1512</v>
      </c>
    </row>
    <row r="99" spans="1:8" ht="18.75" customHeight="1">
      <c r="A99" s="754"/>
      <c r="B99" s="755"/>
      <c r="C99" s="755"/>
      <c r="D99" s="755"/>
      <c r="E99" s="755"/>
      <c r="F99" s="755"/>
      <c r="G99" s="756"/>
      <c r="H99" s="757"/>
    </row>
    <row r="100" spans="1:8" s="750" customFormat="1" ht="18.75" customHeight="1">
      <c r="A100" s="758"/>
      <c r="B100" s="759"/>
      <c r="C100" s="759"/>
      <c r="D100" s="759"/>
      <c r="E100" s="759"/>
      <c r="F100" s="759"/>
      <c r="G100" s="760" t="s">
        <v>258</v>
      </c>
      <c r="H100" s="749">
        <f>SUM(H101:H102)</f>
        <v>103</v>
      </c>
    </row>
    <row r="101" spans="1:8" ht="18.75" customHeight="1">
      <c r="A101" s="761"/>
      <c r="B101" s="762"/>
      <c r="C101" s="762"/>
      <c r="D101" s="762"/>
      <c r="E101" s="762"/>
      <c r="F101" s="762"/>
      <c r="G101" s="763" t="s">
        <v>259</v>
      </c>
      <c r="H101" s="716">
        <f>H4+H17+H32+H41+H79+H81+H83</f>
        <v>0</v>
      </c>
    </row>
    <row r="102" spans="1:8" ht="18.75" customHeight="1">
      <c r="A102" s="761"/>
      <c r="B102" s="762"/>
      <c r="C102" s="762"/>
      <c r="D102" s="762"/>
      <c r="E102" s="762"/>
      <c r="F102" s="762"/>
      <c r="G102" s="763" t="s">
        <v>260</v>
      </c>
      <c r="H102" s="716">
        <f>H7+H24+H36+H45+H71+H80+H82+H86</f>
        <v>103</v>
      </c>
    </row>
    <row r="103" spans="1:8" ht="18.75" customHeight="1">
      <c r="A103" s="761"/>
      <c r="B103" s="762"/>
      <c r="C103" s="762"/>
      <c r="D103" s="762"/>
      <c r="E103" s="762"/>
      <c r="F103" s="762"/>
      <c r="G103" s="764" t="s">
        <v>261</v>
      </c>
      <c r="H103" s="721">
        <f>H104</f>
        <v>1409</v>
      </c>
    </row>
    <row r="104" spans="1:8" ht="18.75" customHeight="1">
      <c r="A104" s="761"/>
      <c r="B104" s="762"/>
      <c r="C104" s="762"/>
      <c r="D104" s="762"/>
      <c r="E104" s="762"/>
      <c r="F104" s="762"/>
      <c r="G104" s="763" t="s">
        <v>262</v>
      </c>
      <c r="H104" s="716">
        <f>H11+H52+H60+H65+H72+H87+H97</f>
        <v>1409</v>
      </c>
    </row>
  </sheetData>
  <sheetProtection/>
  <mergeCells count="1">
    <mergeCell ref="A1:G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58" r:id="rId1"/>
  <headerFooter alignWithMargins="0">
    <oddHeader>&amp;C&amp;"Times New Roman,Normál"VAGYONKIMUTATÁS 
a könyvviteli mérlegben értékkel szereplő eszközökről  (e Ft)
2013. év&amp;R&amp;"Times New Roman,Normál"15. sz. melléklet
Pesterzsébeti Lengyel
Nemzetiségi Önkormányzat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zoomScalePageLayoutView="0" workbookViewId="0" topLeftCell="A1">
      <pane xSplit="5" topLeftCell="F1" activePane="topRight" state="frozen"/>
      <selection pane="topLeft" activeCell="F22" sqref="F22"/>
      <selection pane="topRight" activeCell="F25" sqref="F25"/>
    </sheetView>
  </sheetViews>
  <sheetFormatPr defaultColWidth="9.140625" defaultRowHeight="12.75"/>
  <cols>
    <col min="1" max="4" width="5.7109375" style="709" customWidth="1"/>
    <col min="5" max="5" width="61.140625" style="709" customWidth="1"/>
    <col min="6" max="6" width="17.7109375" style="709" customWidth="1"/>
    <col min="7" max="16384" width="9.140625" style="709" customWidth="1"/>
  </cols>
  <sheetData>
    <row r="1" spans="1:6" ht="51.75" customHeight="1">
      <c r="A1" s="1208" t="s">
        <v>717</v>
      </c>
      <c r="B1" s="1208"/>
      <c r="C1" s="1208"/>
      <c r="D1" s="1208"/>
      <c r="E1" s="1208"/>
      <c r="F1" s="704"/>
    </row>
    <row r="2" spans="1:6" ht="22.5" customHeight="1">
      <c r="A2" s="765"/>
      <c r="B2" s="766" t="s">
        <v>703</v>
      </c>
      <c r="C2" s="766"/>
      <c r="D2" s="766"/>
      <c r="E2" s="765" t="s">
        <v>263</v>
      </c>
      <c r="F2" s="767"/>
    </row>
    <row r="3" spans="1:6" ht="22.5" customHeight="1">
      <c r="A3" s="768"/>
      <c r="B3" s="769" t="s">
        <v>133</v>
      </c>
      <c r="C3" s="768"/>
      <c r="D3" s="768"/>
      <c r="E3" s="769" t="s">
        <v>264</v>
      </c>
      <c r="F3" s="767">
        <v>78</v>
      </c>
    </row>
    <row r="4" spans="1:6" ht="22.5" customHeight="1">
      <c r="A4" s="765"/>
      <c r="B4" s="766" t="s">
        <v>223</v>
      </c>
      <c r="C4" s="766"/>
      <c r="D4" s="766"/>
      <c r="E4" s="765" t="s">
        <v>265</v>
      </c>
      <c r="F4" s="716">
        <v>0</v>
      </c>
    </row>
    <row r="5" spans="1:6" s="713" customFormat="1" ht="22.5" customHeight="1">
      <c r="A5" s="770" t="s">
        <v>266</v>
      </c>
      <c r="B5" s="771"/>
      <c r="C5" s="771"/>
      <c r="D5" s="771"/>
      <c r="E5" s="770" t="s">
        <v>267</v>
      </c>
      <c r="F5" s="712">
        <f>SUM(F2:F4)</f>
        <v>78</v>
      </c>
    </row>
    <row r="6" spans="1:6" ht="22.5" customHeight="1">
      <c r="A6" s="765"/>
      <c r="B6" s="766"/>
      <c r="C6" s="766" t="s">
        <v>705</v>
      </c>
      <c r="D6" s="766"/>
      <c r="E6" s="765" t="s">
        <v>268</v>
      </c>
      <c r="F6" s="716">
        <v>1409</v>
      </c>
    </row>
    <row r="7" spans="1:6" ht="22.5" customHeight="1">
      <c r="A7" s="765"/>
      <c r="B7" s="766"/>
      <c r="C7" s="766"/>
      <c r="D7" s="766"/>
      <c r="E7" s="765" t="s">
        <v>269</v>
      </c>
      <c r="F7" s="716">
        <v>1409</v>
      </c>
    </row>
    <row r="8" spans="1:6" ht="22.5" customHeight="1">
      <c r="A8" s="765"/>
      <c r="B8" s="766"/>
      <c r="C8" s="766"/>
      <c r="D8" s="766"/>
      <c r="E8" s="765" t="s">
        <v>270</v>
      </c>
      <c r="F8" s="716">
        <v>0</v>
      </c>
    </row>
    <row r="9" spans="1:6" ht="22.5" customHeight="1">
      <c r="A9" s="765"/>
      <c r="B9" s="766"/>
      <c r="C9" s="766" t="s">
        <v>836</v>
      </c>
      <c r="D9" s="766"/>
      <c r="E9" s="765" t="s">
        <v>271</v>
      </c>
      <c r="F9" s="716">
        <v>0</v>
      </c>
    </row>
    <row r="10" spans="1:6" s="713" customFormat="1" ht="22.5" customHeight="1">
      <c r="A10" s="770" t="s">
        <v>272</v>
      </c>
      <c r="B10" s="771"/>
      <c r="C10" s="771"/>
      <c r="D10" s="771"/>
      <c r="E10" s="770" t="s">
        <v>273</v>
      </c>
      <c r="F10" s="712">
        <f>F6+F9</f>
        <v>1409</v>
      </c>
    </row>
    <row r="11" spans="1:6" ht="22.5" customHeight="1">
      <c r="A11" s="765"/>
      <c r="B11" s="766" t="s">
        <v>274</v>
      </c>
      <c r="C11" s="766"/>
      <c r="D11" s="766"/>
      <c r="E11" s="765" t="s">
        <v>275</v>
      </c>
      <c r="F11" s="716">
        <f>SUM(F12:F14)</f>
        <v>0</v>
      </c>
    </row>
    <row r="12" spans="1:6" ht="22.5" customHeight="1">
      <c r="A12" s="765"/>
      <c r="B12" s="766"/>
      <c r="C12" s="766" t="s">
        <v>705</v>
      </c>
      <c r="D12" s="766"/>
      <c r="E12" s="765" t="s">
        <v>276</v>
      </c>
      <c r="F12" s="716">
        <v>0</v>
      </c>
    </row>
    <row r="13" spans="1:6" ht="22.5" customHeight="1">
      <c r="A13" s="765"/>
      <c r="B13" s="766"/>
      <c r="C13" s="766" t="s">
        <v>836</v>
      </c>
      <c r="D13" s="766"/>
      <c r="E13" s="765" t="s">
        <v>277</v>
      </c>
      <c r="F13" s="716">
        <v>0</v>
      </c>
    </row>
    <row r="14" spans="1:6" s="775" customFormat="1" ht="22.5" customHeight="1">
      <c r="A14" s="772"/>
      <c r="B14" s="773"/>
      <c r="C14" s="773" t="s">
        <v>515</v>
      </c>
      <c r="D14" s="773"/>
      <c r="E14" s="772" t="s">
        <v>278</v>
      </c>
      <c r="F14" s="774">
        <v>0</v>
      </c>
    </row>
    <row r="15" spans="1:6" s="720" customFormat="1" ht="22.5" customHeight="1">
      <c r="A15" s="765"/>
      <c r="B15" s="766" t="s">
        <v>133</v>
      </c>
      <c r="C15" s="766"/>
      <c r="D15" s="766"/>
      <c r="E15" s="765" t="s">
        <v>279</v>
      </c>
      <c r="F15" s="719">
        <f>SUM(F16:F18)</f>
        <v>25</v>
      </c>
    </row>
    <row r="16" spans="1:6" ht="22.5" customHeight="1">
      <c r="A16" s="765"/>
      <c r="B16" s="766"/>
      <c r="C16" s="766" t="s">
        <v>705</v>
      </c>
      <c r="D16" s="766"/>
      <c r="E16" s="765" t="s">
        <v>280</v>
      </c>
      <c r="F16" s="716">
        <v>0</v>
      </c>
    </row>
    <row r="17" spans="1:6" ht="22.5" customHeight="1">
      <c r="A17" s="765"/>
      <c r="B17" s="766"/>
      <c r="C17" s="766" t="s">
        <v>836</v>
      </c>
      <c r="D17" s="766"/>
      <c r="E17" s="765" t="s">
        <v>281</v>
      </c>
      <c r="F17" s="716"/>
    </row>
    <row r="18" spans="1:6" ht="22.5" customHeight="1">
      <c r="A18" s="765"/>
      <c r="B18" s="766"/>
      <c r="C18" s="766" t="s">
        <v>877</v>
      </c>
      <c r="D18" s="766"/>
      <c r="E18" s="765" t="s">
        <v>282</v>
      </c>
      <c r="F18" s="716">
        <v>25</v>
      </c>
    </row>
    <row r="19" spans="1:6" s="775" customFormat="1" ht="22.5" customHeight="1">
      <c r="A19" s="772"/>
      <c r="B19" s="773"/>
      <c r="C19" s="773"/>
      <c r="D19" s="773" t="s">
        <v>283</v>
      </c>
      <c r="E19" s="776" t="s">
        <v>284</v>
      </c>
      <c r="F19" s="777">
        <v>0</v>
      </c>
    </row>
    <row r="20" spans="1:6" s="775" customFormat="1" ht="22.5" customHeight="1">
      <c r="A20" s="778"/>
      <c r="B20" s="778"/>
      <c r="C20" s="779"/>
      <c r="D20" s="773" t="s">
        <v>285</v>
      </c>
      <c r="E20" s="779" t="s">
        <v>286</v>
      </c>
      <c r="F20" s="777">
        <v>0</v>
      </c>
    </row>
    <row r="21" spans="1:6" s="775" customFormat="1" ht="22.5" customHeight="1">
      <c r="A21" s="772"/>
      <c r="B21" s="773"/>
      <c r="C21" s="773"/>
      <c r="D21" s="773" t="s">
        <v>287</v>
      </c>
      <c r="E21" s="776" t="s">
        <v>288</v>
      </c>
      <c r="F21" s="777">
        <v>0</v>
      </c>
    </row>
    <row r="22" spans="1:6" ht="22.5" customHeight="1">
      <c r="A22" s="765"/>
      <c r="B22" s="766"/>
      <c r="C22" s="766"/>
      <c r="D22" s="766" t="s">
        <v>289</v>
      </c>
      <c r="E22" s="765" t="s">
        <v>290</v>
      </c>
      <c r="F22" s="716">
        <v>0</v>
      </c>
    </row>
    <row r="23" spans="1:6" ht="22.5" customHeight="1">
      <c r="A23" s="765"/>
      <c r="B23" s="766" t="s">
        <v>223</v>
      </c>
      <c r="C23" s="766"/>
      <c r="D23" s="766"/>
      <c r="E23" s="765" t="s">
        <v>291</v>
      </c>
      <c r="F23" s="716">
        <v>0</v>
      </c>
    </row>
    <row r="24" spans="1:6" s="713" customFormat="1" ht="22.5" customHeight="1">
      <c r="A24" s="770" t="s">
        <v>292</v>
      </c>
      <c r="B24" s="771"/>
      <c r="C24" s="771"/>
      <c r="D24" s="771"/>
      <c r="E24" s="770" t="s">
        <v>293</v>
      </c>
      <c r="F24" s="712">
        <f>SUM(F11+F15)</f>
        <v>25</v>
      </c>
    </row>
    <row r="25" spans="1:6" ht="22.5" customHeight="1">
      <c r="A25" s="765"/>
      <c r="B25" s="766"/>
      <c r="C25" s="766"/>
      <c r="D25" s="766"/>
      <c r="E25" s="761" t="s">
        <v>789</v>
      </c>
      <c r="F25" s="721">
        <f>F5+F10+F24</f>
        <v>1512</v>
      </c>
    </row>
    <row r="26" ht="19.5" customHeight="1"/>
    <row r="27" ht="19.5" customHeight="1">
      <c r="A27" s="780"/>
    </row>
    <row r="28" ht="19.5" customHeight="1"/>
    <row r="29" spans="5:6" ht="12.75">
      <c r="E29" s="1209"/>
      <c r="F29" s="1209"/>
    </row>
  </sheetData>
  <sheetProtection/>
  <mergeCells count="2">
    <mergeCell ref="A1:E1"/>
    <mergeCell ref="E29:F29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58" r:id="rId1"/>
  <headerFooter alignWithMargins="0">
    <oddHeader>&amp;C&amp;"Times New Roman,Normál"VAGYONKIMUTATÁS 
a könyvviteli mérlegben értékkel szereplő forrásokról (e Ft)
2013. év&amp;R&amp;"Times New Roman,Normál"16.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view="pageBreakPreview" zoomScale="75" zoomScaleSheetLayoutView="75" zoomScalePageLayoutView="0" workbookViewId="0" topLeftCell="A1">
      <pane xSplit="1" ySplit="2" topLeftCell="B3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E6" sqref="E6"/>
    </sheetView>
  </sheetViews>
  <sheetFormatPr defaultColWidth="9.140625" defaultRowHeight="12.75"/>
  <cols>
    <col min="1" max="1" width="51.57421875" style="133" customWidth="1"/>
    <col min="2" max="2" width="12.8515625" style="132" customWidth="1"/>
    <col min="3" max="3" width="12.57421875" style="132" customWidth="1"/>
    <col min="4" max="4" width="14.57421875" style="132" customWidth="1"/>
    <col min="5" max="5" width="10.57421875" style="132" customWidth="1"/>
    <col min="6" max="6" width="12.8515625" style="132" customWidth="1"/>
    <col min="7" max="7" width="12.57421875" style="133" customWidth="1"/>
    <col min="8" max="8" width="14.57421875" style="133" customWidth="1"/>
    <col min="9" max="9" width="10.57421875" style="133" customWidth="1"/>
    <col min="10" max="10" width="12.8515625" style="133" customWidth="1"/>
    <col min="11" max="11" width="12.57421875" style="133" customWidth="1"/>
    <col min="12" max="12" width="14.57421875" style="133" customWidth="1"/>
    <col min="13" max="13" width="10.57421875" style="133" customWidth="1"/>
    <col min="14" max="14" width="12.8515625" style="133" customWidth="1"/>
    <col min="15" max="15" width="12.57421875" style="133" customWidth="1"/>
    <col min="16" max="16" width="14.57421875" style="133" customWidth="1"/>
    <col min="17" max="17" width="10.57421875" style="133" customWidth="1"/>
    <col min="18" max="18" width="12.8515625" style="133" customWidth="1"/>
    <col min="19" max="19" width="12.57421875" style="133" customWidth="1"/>
    <col min="20" max="20" width="14.57421875" style="133" customWidth="1"/>
    <col min="21" max="21" width="10.57421875" style="133" customWidth="1"/>
    <col min="22" max="16384" width="9.140625" style="133" customWidth="1"/>
  </cols>
  <sheetData>
    <row r="1" spans="1:21" ht="13.5" customHeight="1" thickBot="1">
      <c r="A1" s="1132" t="s">
        <v>441</v>
      </c>
      <c r="B1" s="1129" t="s">
        <v>688</v>
      </c>
      <c r="C1" s="1130"/>
      <c r="D1" s="1130"/>
      <c r="E1" s="1131"/>
      <c r="F1" s="1129" t="s">
        <v>424</v>
      </c>
      <c r="G1" s="1130"/>
      <c r="H1" s="1130"/>
      <c r="I1" s="1131"/>
      <c r="J1" s="1129" t="s">
        <v>425</v>
      </c>
      <c r="K1" s="1130"/>
      <c r="L1" s="1130"/>
      <c r="M1" s="1131"/>
      <c r="N1" s="1129" t="s">
        <v>430</v>
      </c>
      <c r="O1" s="1130"/>
      <c r="P1" s="1130"/>
      <c r="Q1" s="1131"/>
      <c r="R1" s="1137"/>
      <c r="S1" s="1138"/>
      <c r="T1" s="1138"/>
      <c r="U1" s="1138"/>
    </row>
    <row r="2" spans="1:21" ht="42" customHeight="1" thickBot="1">
      <c r="A2" s="1133"/>
      <c r="B2" s="134" t="s">
        <v>565</v>
      </c>
      <c r="C2" s="135" t="s">
        <v>566</v>
      </c>
      <c r="D2" s="135" t="s">
        <v>567</v>
      </c>
      <c r="E2" s="171" t="s">
        <v>496</v>
      </c>
      <c r="F2" s="134" t="s">
        <v>565</v>
      </c>
      <c r="G2" s="135" t="s">
        <v>566</v>
      </c>
      <c r="H2" s="135" t="s">
        <v>567</v>
      </c>
      <c r="I2" s="171" t="s">
        <v>496</v>
      </c>
      <c r="J2" s="134" t="s">
        <v>565</v>
      </c>
      <c r="K2" s="135" t="s">
        <v>566</v>
      </c>
      <c r="L2" s="135" t="s">
        <v>567</v>
      </c>
      <c r="M2" s="171" t="s">
        <v>496</v>
      </c>
      <c r="N2" s="134" t="s">
        <v>565</v>
      </c>
      <c r="O2" s="135" t="s">
        <v>566</v>
      </c>
      <c r="P2" s="135" t="s">
        <v>567</v>
      </c>
      <c r="Q2" s="171" t="s">
        <v>496</v>
      </c>
      <c r="R2" s="841"/>
      <c r="S2" s="842"/>
      <c r="T2" s="842"/>
      <c r="U2" s="842"/>
    </row>
    <row r="3" spans="1:21" s="139" customFormat="1" ht="24.75" customHeight="1" thickBot="1">
      <c r="A3" s="136" t="s">
        <v>432</v>
      </c>
      <c r="B3" s="137">
        <f>B4+B5+B7+B13</f>
        <v>2606</v>
      </c>
      <c r="C3" s="138">
        <f>C4+C5+C7+C13</f>
        <v>0</v>
      </c>
      <c r="D3" s="138">
        <f>D4+D5+D7+D13</f>
        <v>0</v>
      </c>
      <c r="E3" s="386">
        <f>SUM(B3:D3)</f>
        <v>2606</v>
      </c>
      <c r="F3" s="137">
        <f>SUM(F4+F5+F7+F13)</f>
        <v>3088</v>
      </c>
      <c r="G3" s="138">
        <f>G4+G5+G7+G13</f>
        <v>0</v>
      </c>
      <c r="H3" s="138">
        <f>H4+H5+H7+H13</f>
        <v>0</v>
      </c>
      <c r="I3" s="386">
        <f>SUM(F3:H3)</f>
        <v>3088</v>
      </c>
      <c r="J3" s="137">
        <f>SUM(J4+J5+J7+J13)</f>
        <v>3088</v>
      </c>
      <c r="K3" s="138">
        <f>K4+K5+K7+K13</f>
        <v>0</v>
      </c>
      <c r="L3" s="138">
        <f>L4+L5+L7+L13</f>
        <v>0</v>
      </c>
      <c r="M3" s="386">
        <f>SUM(J3:L3)</f>
        <v>3088</v>
      </c>
      <c r="N3" s="896" t="e">
        <f>N4+N5+N7+N13</f>
        <v>#DIV/0!</v>
      </c>
      <c r="O3" s="897">
        <f>O4+O5+O7+O13</f>
        <v>0</v>
      </c>
      <c r="P3" s="897">
        <f>P4+P5+P7+P13</f>
        <v>0</v>
      </c>
      <c r="Q3" s="898" t="e">
        <f>SUM(N3:P3)</f>
        <v>#DIV/0!</v>
      </c>
      <c r="R3" s="843"/>
      <c r="S3" s="844"/>
      <c r="T3" s="844"/>
      <c r="U3" s="844"/>
    </row>
    <row r="4" spans="1:21" s="143" customFormat="1" ht="15" customHeight="1">
      <c r="A4" s="140" t="s">
        <v>443</v>
      </c>
      <c r="B4" s="141"/>
      <c r="C4" s="142"/>
      <c r="D4" s="142"/>
      <c r="E4" s="387">
        <f>SUM(B4:D4)</f>
        <v>0</v>
      </c>
      <c r="F4" s="141">
        <v>7</v>
      </c>
      <c r="G4" s="142"/>
      <c r="H4" s="142"/>
      <c r="I4" s="387">
        <f>SUM(F4:H4)</f>
        <v>7</v>
      </c>
      <c r="J4" s="141">
        <v>7</v>
      </c>
      <c r="K4" s="142"/>
      <c r="L4" s="142"/>
      <c r="M4" s="387">
        <f>SUM(J4:L4)</f>
        <v>7</v>
      </c>
      <c r="N4" s="899">
        <f aca="true" t="shared" si="0" ref="N4:N10">SUM(J4/F4)</f>
        <v>1</v>
      </c>
      <c r="O4" s="900">
        <f>G4+K4</f>
        <v>0</v>
      </c>
      <c r="P4" s="900">
        <f>H4+L4</f>
        <v>0</v>
      </c>
      <c r="Q4" s="901">
        <f>SUM(N4:P4)</f>
        <v>1</v>
      </c>
      <c r="R4" s="845"/>
      <c r="S4" s="846"/>
      <c r="T4" s="846"/>
      <c r="U4" s="846"/>
    </row>
    <row r="5" spans="1:21" s="143" customFormat="1" ht="15" customHeight="1">
      <c r="A5" s="144" t="s">
        <v>568</v>
      </c>
      <c r="B5" s="145">
        <f>B6</f>
        <v>222</v>
      </c>
      <c r="C5" s="146">
        <f>C6</f>
        <v>0</v>
      </c>
      <c r="D5" s="146">
        <f>D6</f>
        <v>0</v>
      </c>
      <c r="E5" s="206">
        <v>222</v>
      </c>
      <c r="F5" s="145">
        <f>SUM(F6)</f>
        <v>0</v>
      </c>
      <c r="G5" s="146">
        <f>G6</f>
        <v>0</v>
      </c>
      <c r="H5" s="146">
        <f>H6</f>
        <v>0</v>
      </c>
      <c r="I5" s="387">
        <f aca="true" t="shared" si="1" ref="I5:I13">SUM(F5:H5)</f>
        <v>0</v>
      </c>
      <c r="J5" s="145">
        <f>SUM(J6)</f>
        <v>0</v>
      </c>
      <c r="K5" s="146">
        <f>K6</f>
        <v>0</v>
      </c>
      <c r="L5" s="146">
        <f>L6</f>
        <v>0</v>
      </c>
      <c r="M5" s="387">
        <f aca="true" t="shared" si="2" ref="M5:M13">SUM(J5:L5)</f>
        <v>0</v>
      </c>
      <c r="N5" s="899" t="e">
        <f t="shared" si="0"/>
        <v>#DIV/0!</v>
      </c>
      <c r="O5" s="902">
        <f>O6</f>
        <v>0</v>
      </c>
      <c r="P5" s="902">
        <f>P6</f>
        <v>0</v>
      </c>
      <c r="Q5" s="903" t="e">
        <f aca="true" t="shared" si="3" ref="Q5:Q22">SUM(N5:P5)</f>
        <v>#DIV/0!</v>
      </c>
      <c r="R5" s="845"/>
      <c r="S5" s="846"/>
      <c r="T5" s="846"/>
      <c r="U5" s="846"/>
    </row>
    <row r="6" spans="1:21" s="150" customFormat="1" ht="25.5">
      <c r="A6" s="13" t="s">
        <v>593</v>
      </c>
      <c r="B6" s="147">
        <v>222</v>
      </c>
      <c r="C6" s="148"/>
      <c r="D6" s="148"/>
      <c r="E6" s="149">
        <f aca="true" t="shared" si="4" ref="E6:E13">SUM(B6:D6)</f>
        <v>222</v>
      </c>
      <c r="F6" s="147"/>
      <c r="G6" s="148"/>
      <c r="H6" s="148"/>
      <c r="I6" s="387">
        <f t="shared" si="1"/>
        <v>0</v>
      </c>
      <c r="J6" s="147"/>
      <c r="K6" s="148"/>
      <c r="L6" s="148"/>
      <c r="M6" s="387">
        <f t="shared" si="2"/>
        <v>0</v>
      </c>
      <c r="N6" s="899" t="e">
        <f t="shared" si="0"/>
        <v>#DIV/0!</v>
      </c>
      <c r="O6" s="904">
        <f>G6+K6</f>
        <v>0</v>
      </c>
      <c r="P6" s="904">
        <f>H6+L6</f>
        <v>0</v>
      </c>
      <c r="Q6" s="905" t="e">
        <f t="shared" si="3"/>
        <v>#DIV/0!</v>
      </c>
      <c r="R6" s="847"/>
      <c r="S6" s="132"/>
      <c r="T6" s="132"/>
      <c r="U6" s="132"/>
    </row>
    <row r="7" spans="1:21" s="143" customFormat="1" ht="15" customHeight="1">
      <c r="A7" s="144" t="s">
        <v>569</v>
      </c>
      <c r="B7" s="145">
        <f>B8+B11+B12</f>
        <v>1100</v>
      </c>
      <c r="C7" s="146">
        <f>C8+C11+C12</f>
        <v>0</v>
      </c>
      <c r="D7" s="146">
        <f>D8+D11+D12</f>
        <v>0</v>
      </c>
      <c r="E7" s="206">
        <f t="shared" si="4"/>
        <v>1100</v>
      </c>
      <c r="F7" s="145">
        <f>SUM(F8+F11+F12)</f>
        <v>1797</v>
      </c>
      <c r="G7" s="146">
        <f>G8+G11+G12</f>
        <v>0</v>
      </c>
      <c r="H7" s="146">
        <f>H8+H11+H12</f>
        <v>0</v>
      </c>
      <c r="I7" s="387">
        <f t="shared" si="1"/>
        <v>1797</v>
      </c>
      <c r="J7" s="145">
        <f>SUM(J8+J11+J12)</f>
        <v>1797</v>
      </c>
      <c r="K7" s="146">
        <f>K8+K11+K12</f>
        <v>0</v>
      </c>
      <c r="L7" s="146">
        <f>L8+L11+L12</f>
        <v>0</v>
      </c>
      <c r="M7" s="387">
        <f t="shared" si="2"/>
        <v>1797</v>
      </c>
      <c r="N7" s="899">
        <f t="shared" si="0"/>
        <v>1</v>
      </c>
      <c r="O7" s="902">
        <f>O8+O11+O12</f>
        <v>0</v>
      </c>
      <c r="P7" s="902">
        <f>P8+P11+P12</f>
        <v>0</v>
      </c>
      <c r="Q7" s="903">
        <f t="shared" si="3"/>
        <v>1</v>
      </c>
      <c r="R7" s="845"/>
      <c r="S7" s="846"/>
      <c r="T7" s="846"/>
      <c r="U7" s="846"/>
    </row>
    <row r="8" spans="1:21" s="154" customFormat="1" ht="15" customHeight="1">
      <c r="A8" s="151" t="s">
        <v>570</v>
      </c>
      <c r="B8" s="207">
        <f>SUM(B9:B10)</f>
        <v>1100</v>
      </c>
      <c r="C8" s="208">
        <f>SUM(C9:C10)</f>
        <v>0</v>
      </c>
      <c r="D8" s="208">
        <f>SUM(D9:D10)</f>
        <v>0</v>
      </c>
      <c r="E8" s="209">
        <f t="shared" si="4"/>
        <v>1100</v>
      </c>
      <c r="F8" s="207">
        <f>SUM(F9+F10)</f>
        <v>1797</v>
      </c>
      <c r="G8" s="208">
        <f>SUM(G9:G10)</f>
        <v>0</v>
      </c>
      <c r="H8" s="208">
        <f>SUM(H9:H10)</f>
        <v>0</v>
      </c>
      <c r="I8" s="387">
        <f t="shared" si="1"/>
        <v>1797</v>
      </c>
      <c r="J8" s="207">
        <f>SUM(J9+J10)</f>
        <v>1797</v>
      </c>
      <c r="K8" s="208">
        <f>SUM(K9:K10)</f>
        <v>0</v>
      </c>
      <c r="L8" s="208">
        <f>SUM(L9:L10)</f>
        <v>0</v>
      </c>
      <c r="M8" s="387">
        <f t="shared" si="2"/>
        <v>1797</v>
      </c>
      <c r="N8" s="899">
        <f t="shared" si="0"/>
        <v>1</v>
      </c>
      <c r="O8" s="906">
        <f>SUM(O9:O10)</f>
        <v>0</v>
      </c>
      <c r="P8" s="906">
        <f>SUM(P9:P10)</f>
        <v>0</v>
      </c>
      <c r="Q8" s="907">
        <f t="shared" si="3"/>
        <v>1</v>
      </c>
      <c r="R8" s="848"/>
      <c r="S8" s="849"/>
      <c r="T8" s="849"/>
      <c r="U8" s="849"/>
    </row>
    <row r="9" spans="1:21" s="154" customFormat="1" ht="15" customHeight="1">
      <c r="A9" s="36" t="s">
        <v>594</v>
      </c>
      <c r="B9" s="152"/>
      <c r="C9" s="153"/>
      <c r="D9" s="153"/>
      <c r="E9" s="210">
        <f t="shared" si="4"/>
        <v>0</v>
      </c>
      <c r="F9" s="152">
        <v>347</v>
      </c>
      <c r="G9" s="153"/>
      <c r="H9" s="153"/>
      <c r="I9" s="387">
        <f t="shared" si="1"/>
        <v>347</v>
      </c>
      <c r="J9" s="164">
        <v>347</v>
      </c>
      <c r="K9" s="153"/>
      <c r="L9" s="153"/>
      <c r="M9" s="387">
        <f t="shared" si="2"/>
        <v>347</v>
      </c>
      <c r="N9" s="899">
        <f t="shared" si="0"/>
        <v>1</v>
      </c>
      <c r="O9" s="908">
        <f aca="true" t="shared" si="5" ref="O9:P13">G9+K9</f>
        <v>0</v>
      </c>
      <c r="P9" s="908">
        <f t="shared" si="5"/>
        <v>0</v>
      </c>
      <c r="Q9" s="909">
        <f t="shared" si="3"/>
        <v>1</v>
      </c>
      <c r="R9" s="850"/>
      <c r="S9" s="851"/>
      <c r="T9" s="851"/>
      <c r="U9" s="513"/>
    </row>
    <row r="10" spans="1:21" s="154" customFormat="1" ht="15" customHeight="1">
      <c r="A10" s="36" t="s">
        <v>595</v>
      </c>
      <c r="B10" s="384">
        <v>1100</v>
      </c>
      <c r="C10" s="153"/>
      <c r="D10" s="153"/>
      <c r="E10" s="210">
        <f t="shared" si="4"/>
        <v>1100</v>
      </c>
      <c r="F10" s="384">
        <v>1450</v>
      </c>
      <c r="G10" s="153"/>
      <c r="H10" s="153"/>
      <c r="I10" s="387">
        <f t="shared" si="1"/>
        <v>1450</v>
      </c>
      <c r="J10" s="384">
        <v>1450</v>
      </c>
      <c r="K10" s="153"/>
      <c r="L10" s="153"/>
      <c r="M10" s="387">
        <f t="shared" si="2"/>
        <v>1450</v>
      </c>
      <c r="N10" s="899">
        <f t="shared" si="0"/>
        <v>1</v>
      </c>
      <c r="O10" s="908">
        <f t="shared" si="5"/>
        <v>0</v>
      </c>
      <c r="P10" s="908">
        <f t="shared" si="5"/>
        <v>0</v>
      </c>
      <c r="Q10" s="909">
        <f t="shared" si="3"/>
        <v>1</v>
      </c>
      <c r="R10" s="852"/>
      <c r="S10" s="851"/>
      <c r="T10" s="851"/>
      <c r="U10" s="513"/>
    </row>
    <row r="11" spans="1:21" s="154" customFormat="1" ht="15" customHeight="1">
      <c r="A11" s="155" t="s">
        <v>571</v>
      </c>
      <c r="B11" s="152"/>
      <c r="C11" s="153"/>
      <c r="D11" s="153"/>
      <c r="E11" s="209">
        <f t="shared" si="4"/>
        <v>0</v>
      </c>
      <c r="F11" s="152"/>
      <c r="G11" s="153"/>
      <c r="H11" s="153"/>
      <c r="I11" s="387">
        <f t="shared" si="1"/>
        <v>0</v>
      </c>
      <c r="J11" s="152"/>
      <c r="K11" s="153"/>
      <c r="L11" s="153"/>
      <c r="M11" s="387">
        <f t="shared" si="2"/>
        <v>0</v>
      </c>
      <c r="N11" s="899">
        <v>0</v>
      </c>
      <c r="O11" s="908">
        <f t="shared" si="5"/>
        <v>0</v>
      </c>
      <c r="P11" s="908">
        <f t="shared" si="5"/>
        <v>0</v>
      </c>
      <c r="Q11" s="907">
        <f t="shared" si="3"/>
        <v>0</v>
      </c>
      <c r="R11" s="853"/>
      <c r="S11" s="851"/>
      <c r="T11" s="851"/>
      <c r="U11" s="849"/>
    </row>
    <row r="12" spans="1:21" s="154" customFormat="1" ht="15" customHeight="1">
      <c r="A12" s="151" t="s">
        <v>572</v>
      </c>
      <c r="B12" s="152"/>
      <c r="C12" s="153"/>
      <c r="D12" s="153"/>
      <c r="E12" s="209">
        <f t="shared" si="4"/>
        <v>0</v>
      </c>
      <c r="F12" s="152"/>
      <c r="G12" s="153"/>
      <c r="H12" s="153"/>
      <c r="I12" s="387">
        <f t="shared" si="1"/>
        <v>0</v>
      </c>
      <c r="J12" s="152"/>
      <c r="K12" s="153"/>
      <c r="L12" s="153"/>
      <c r="M12" s="387">
        <f t="shared" si="2"/>
        <v>0</v>
      </c>
      <c r="N12" s="899">
        <v>0</v>
      </c>
      <c r="O12" s="908">
        <f t="shared" si="5"/>
        <v>0</v>
      </c>
      <c r="P12" s="908">
        <f t="shared" si="5"/>
        <v>0</v>
      </c>
      <c r="Q12" s="907">
        <f t="shared" si="3"/>
        <v>0</v>
      </c>
      <c r="R12" s="853"/>
      <c r="S12" s="851"/>
      <c r="T12" s="851"/>
      <c r="U12" s="849"/>
    </row>
    <row r="13" spans="1:21" s="77" customFormat="1" ht="39" thickBot="1">
      <c r="A13" s="156" t="s">
        <v>573</v>
      </c>
      <c r="B13" s="385">
        <v>1284</v>
      </c>
      <c r="C13" s="167"/>
      <c r="D13" s="167"/>
      <c r="E13" s="206">
        <f t="shared" si="4"/>
        <v>1284</v>
      </c>
      <c r="F13" s="385">
        <v>1284</v>
      </c>
      <c r="G13" s="167"/>
      <c r="H13" s="167"/>
      <c r="I13" s="387">
        <f t="shared" si="1"/>
        <v>1284</v>
      </c>
      <c r="J13" s="385">
        <v>1284</v>
      </c>
      <c r="K13" s="167"/>
      <c r="L13" s="167"/>
      <c r="M13" s="387">
        <f t="shared" si="2"/>
        <v>1284</v>
      </c>
      <c r="N13" s="899">
        <f>SUM(J13/F13)</f>
        <v>1</v>
      </c>
      <c r="O13" s="910">
        <f t="shared" si="5"/>
        <v>0</v>
      </c>
      <c r="P13" s="910">
        <f t="shared" si="5"/>
        <v>0</v>
      </c>
      <c r="Q13" s="903">
        <f t="shared" si="3"/>
        <v>1</v>
      </c>
      <c r="R13" s="854"/>
      <c r="S13" s="133"/>
      <c r="T13" s="133"/>
      <c r="U13" s="846"/>
    </row>
    <row r="14" spans="1:21" s="139" customFormat="1" ht="24.75" customHeight="1" thickBot="1">
      <c r="A14" s="136" t="s">
        <v>444</v>
      </c>
      <c r="B14" s="137">
        <f>B15+B16+B17+B21</f>
        <v>0</v>
      </c>
      <c r="C14" s="138">
        <f>C15+C16+C17</f>
        <v>0</v>
      </c>
      <c r="D14" s="138">
        <f>D15+D16+D17</f>
        <v>0</v>
      </c>
      <c r="E14" s="386">
        <f>SUM(B14:D14)</f>
        <v>0</v>
      </c>
      <c r="F14" s="137">
        <f>SUM(F15+F16+F17+F21)</f>
        <v>0</v>
      </c>
      <c r="G14" s="138">
        <f>G15+G16+G17</f>
        <v>0</v>
      </c>
      <c r="H14" s="138">
        <f>H15+H16+H17</f>
        <v>0</v>
      </c>
      <c r="I14" s="386">
        <f>SUM(F14:H14)</f>
        <v>0</v>
      </c>
      <c r="J14" s="137">
        <f>SUM(J15+J16+J17+J21)</f>
        <v>0</v>
      </c>
      <c r="K14" s="138">
        <f>K15+K16+K17</f>
        <v>0</v>
      </c>
      <c r="L14" s="138">
        <f>L15+L16+L17</f>
        <v>0</v>
      </c>
      <c r="M14" s="386">
        <f>SUM(J14:L14)</f>
        <v>0</v>
      </c>
      <c r="N14" s="897">
        <v>0</v>
      </c>
      <c r="O14" s="897">
        <f>O15+O16+O17</f>
        <v>0</v>
      </c>
      <c r="P14" s="897">
        <f>P15+P16+P17</f>
        <v>0</v>
      </c>
      <c r="Q14" s="898">
        <f>SUM(N14:P14)</f>
        <v>0</v>
      </c>
      <c r="R14" s="843"/>
      <c r="S14" s="844"/>
      <c r="T14" s="844"/>
      <c r="U14" s="844"/>
    </row>
    <row r="15" spans="1:21" s="160" customFormat="1" ht="15" customHeight="1">
      <c r="A15" s="157" t="s">
        <v>574</v>
      </c>
      <c r="B15" s="158"/>
      <c r="C15" s="159"/>
      <c r="D15" s="159"/>
      <c r="E15" s="388"/>
      <c r="F15" s="158"/>
      <c r="G15" s="159"/>
      <c r="H15" s="159"/>
      <c r="I15" s="388"/>
      <c r="J15" s="158"/>
      <c r="K15" s="159"/>
      <c r="L15" s="159"/>
      <c r="M15" s="388"/>
      <c r="N15" s="899">
        <v>0</v>
      </c>
      <c r="O15" s="911"/>
      <c r="P15" s="911"/>
      <c r="Q15" s="912">
        <f t="shared" si="3"/>
        <v>0</v>
      </c>
      <c r="R15" s="855"/>
      <c r="S15" s="856"/>
      <c r="T15" s="856"/>
      <c r="U15" s="856"/>
    </row>
    <row r="16" spans="1:21" s="160" customFormat="1" ht="15" customHeight="1">
      <c r="A16" s="161" t="s">
        <v>575</v>
      </c>
      <c r="B16" s="145"/>
      <c r="C16" s="146"/>
      <c r="D16" s="146"/>
      <c r="E16" s="206"/>
      <c r="F16" s="145"/>
      <c r="G16" s="146"/>
      <c r="H16" s="146"/>
      <c r="I16" s="206"/>
      <c r="J16" s="145"/>
      <c r="K16" s="146"/>
      <c r="L16" s="146"/>
      <c r="M16" s="206"/>
      <c r="N16" s="899">
        <v>0</v>
      </c>
      <c r="O16" s="902"/>
      <c r="P16" s="902"/>
      <c r="Q16" s="903">
        <f t="shared" si="3"/>
        <v>0</v>
      </c>
      <c r="R16" s="845"/>
      <c r="S16" s="846"/>
      <c r="T16" s="846"/>
      <c r="U16" s="846"/>
    </row>
    <row r="17" spans="1:21" s="160" customFormat="1" ht="15" customHeight="1">
      <c r="A17" s="161" t="s">
        <v>576</v>
      </c>
      <c r="B17" s="162">
        <f>SUM(B18:B20)</f>
        <v>0</v>
      </c>
      <c r="C17" s="163"/>
      <c r="D17" s="163"/>
      <c r="E17" s="389"/>
      <c r="F17" s="162">
        <f>SUM(F18:F20)</f>
        <v>0</v>
      </c>
      <c r="G17" s="163"/>
      <c r="H17" s="163"/>
      <c r="I17" s="389"/>
      <c r="J17" s="162">
        <f>SUM(J18:J20)</f>
        <v>0</v>
      </c>
      <c r="K17" s="163"/>
      <c r="L17" s="163"/>
      <c r="M17" s="389"/>
      <c r="N17" s="899">
        <v>0</v>
      </c>
      <c r="O17" s="913"/>
      <c r="P17" s="913"/>
      <c r="Q17" s="914">
        <f t="shared" si="3"/>
        <v>0</v>
      </c>
      <c r="R17" s="857"/>
      <c r="S17" s="858"/>
      <c r="T17" s="858"/>
      <c r="U17" s="858"/>
    </row>
    <row r="18" spans="1:21" s="160" customFormat="1" ht="15" customHeight="1">
      <c r="A18" s="380" t="s">
        <v>577</v>
      </c>
      <c r="B18" s="162"/>
      <c r="C18" s="163"/>
      <c r="D18" s="163"/>
      <c r="E18" s="389"/>
      <c r="F18" s="162"/>
      <c r="G18" s="163"/>
      <c r="H18" s="163"/>
      <c r="I18" s="389"/>
      <c r="J18" s="162"/>
      <c r="K18" s="163"/>
      <c r="L18" s="163"/>
      <c r="M18" s="389"/>
      <c r="N18" s="899">
        <v>0</v>
      </c>
      <c r="O18" s="915">
        <f aca="true" t="shared" si="6" ref="O18:P20">G18+K18</f>
        <v>0</v>
      </c>
      <c r="P18" s="915">
        <f t="shared" si="6"/>
        <v>0</v>
      </c>
      <c r="Q18" s="916">
        <f t="shared" si="3"/>
        <v>0</v>
      </c>
      <c r="R18" s="859"/>
      <c r="S18" s="860"/>
      <c r="T18" s="860"/>
      <c r="U18" s="860"/>
    </row>
    <row r="19" spans="1:21" s="160" customFormat="1" ht="15" customHeight="1">
      <c r="A19" s="381" t="s">
        <v>578</v>
      </c>
      <c r="B19" s="162"/>
      <c r="C19" s="163"/>
      <c r="D19" s="163"/>
      <c r="E19" s="389"/>
      <c r="F19" s="162"/>
      <c r="G19" s="163"/>
      <c r="H19" s="163"/>
      <c r="I19" s="389"/>
      <c r="J19" s="162"/>
      <c r="K19" s="163"/>
      <c r="L19" s="163"/>
      <c r="M19" s="389"/>
      <c r="N19" s="899">
        <v>0</v>
      </c>
      <c r="O19" s="915">
        <f t="shared" si="6"/>
        <v>0</v>
      </c>
      <c r="P19" s="915">
        <f t="shared" si="6"/>
        <v>0</v>
      </c>
      <c r="Q19" s="916">
        <f t="shared" si="3"/>
        <v>0</v>
      </c>
      <c r="R19" s="859"/>
      <c r="S19" s="860"/>
      <c r="T19" s="860"/>
      <c r="U19" s="860"/>
    </row>
    <row r="20" spans="1:21" s="160" customFormat="1" ht="15" customHeight="1">
      <c r="A20" s="151" t="s">
        <v>579</v>
      </c>
      <c r="B20" s="162"/>
      <c r="C20" s="163"/>
      <c r="D20" s="163"/>
      <c r="E20" s="389"/>
      <c r="F20" s="162"/>
      <c r="G20" s="163"/>
      <c r="H20" s="163"/>
      <c r="I20" s="389"/>
      <c r="J20" s="162"/>
      <c r="K20" s="163"/>
      <c r="L20" s="163"/>
      <c r="M20" s="389"/>
      <c r="N20" s="899">
        <v>0</v>
      </c>
      <c r="O20" s="915">
        <f t="shared" si="6"/>
        <v>0</v>
      </c>
      <c r="P20" s="915">
        <f t="shared" si="6"/>
        <v>0</v>
      </c>
      <c r="Q20" s="916">
        <f t="shared" si="3"/>
        <v>0</v>
      </c>
      <c r="R20" s="859"/>
      <c r="S20" s="860"/>
      <c r="T20" s="860"/>
      <c r="U20" s="860"/>
    </row>
    <row r="21" spans="1:18" ht="39" thickBot="1">
      <c r="A21" s="165" t="s">
        <v>580</v>
      </c>
      <c r="B21" s="166"/>
      <c r="C21" s="167"/>
      <c r="D21" s="167"/>
      <c r="E21" s="390"/>
      <c r="F21" s="166"/>
      <c r="G21" s="167"/>
      <c r="H21" s="167"/>
      <c r="I21" s="390"/>
      <c r="J21" s="166"/>
      <c r="K21" s="167"/>
      <c r="L21" s="167"/>
      <c r="M21" s="390"/>
      <c r="N21" s="899">
        <v>0</v>
      </c>
      <c r="O21" s="910"/>
      <c r="P21" s="910"/>
      <c r="Q21" s="917">
        <f t="shared" si="3"/>
        <v>0</v>
      </c>
      <c r="R21" s="850"/>
    </row>
    <row r="22" spans="1:21" s="170" customFormat="1" ht="24.75" customHeight="1" thickBot="1">
      <c r="A22" s="168" t="s">
        <v>680</v>
      </c>
      <c r="B22" s="12">
        <f>B3+B14</f>
        <v>2606</v>
      </c>
      <c r="C22" s="169">
        <f>C3+C14</f>
        <v>0</v>
      </c>
      <c r="D22" s="169">
        <f>D3+D14</f>
        <v>0</v>
      </c>
      <c r="E22" s="391">
        <f>SUM(B22:D22)</f>
        <v>2606</v>
      </c>
      <c r="F22" s="12">
        <f>F3+F14</f>
        <v>3088</v>
      </c>
      <c r="G22" s="169">
        <f>G3+G14</f>
        <v>0</v>
      </c>
      <c r="H22" s="169">
        <f>H3+H14</f>
        <v>0</v>
      </c>
      <c r="I22" s="391">
        <f>SUM(F22:H22)</f>
        <v>3088</v>
      </c>
      <c r="J22" s="12">
        <f>J3+J14</f>
        <v>3088</v>
      </c>
      <c r="K22" s="169">
        <f>K3+K14</f>
        <v>0</v>
      </c>
      <c r="L22" s="169">
        <f>L3+L14</f>
        <v>0</v>
      </c>
      <c r="M22" s="391">
        <f>SUM(J22:L22)</f>
        <v>3088</v>
      </c>
      <c r="N22" s="897">
        <f>SUM(J22/F22)</f>
        <v>1</v>
      </c>
      <c r="O22" s="918">
        <f>G22+K22</f>
        <v>0</v>
      </c>
      <c r="P22" s="918">
        <f>H22+L22</f>
        <v>0</v>
      </c>
      <c r="Q22" s="919">
        <f t="shared" si="3"/>
        <v>1</v>
      </c>
      <c r="R22" s="861"/>
      <c r="S22" s="862"/>
      <c r="T22" s="862"/>
      <c r="U22" s="862"/>
    </row>
    <row r="23" spans="7:21" ht="13.5" thickBot="1"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1:21" ht="13.5" customHeight="1" thickBot="1">
      <c r="A24" s="1135" t="s">
        <v>442</v>
      </c>
      <c r="B24" s="1129" t="s">
        <v>688</v>
      </c>
      <c r="C24" s="1130"/>
      <c r="D24" s="1130"/>
      <c r="E24" s="1131"/>
      <c r="F24" s="1129" t="s">
        <v>424</v>
      </c>
      <c r="G24" s="1130"/>
      <c r="H24" s="1130"/>
      <c r="I24" s="1131"/>
      <c r="J24" s="1129" t="s">
        <v>425</v>
      </c>
      <c r="K24" s="1130"/>
      <c r="L24" s="1130"/>
      <c r="M24" s="1131"/>
      <c r="N24" s="1129" t="s">
        <v>430</v>
      </c>
      <c r="O24" s="1130"/>
      <c r="P24" s="1130"/>
      <c r="Q24" s="1131"/>
      <c r="R24" s="1137"/>
      <c r="S24" s="1138"/>
      <c r="T24" s="1138"/>
      <c r="U24" s="1138"/>
    </row>
    <row r="25" spans="1:21" ht="39" thickBot="1">
      <c r="A25" s="1136"/>
      <c r="B25" s="134" t="s">
        <v>565</v>
      </c>
      <c r="C25" s="135" t="s">
        <v>566</v>
      </c>
      <c r="D25" s="135" t="s">
        <v>581</v>
      </c>
      <c r="E25" s="171" t="s">
        <v>496</v>
      </c>
      <c r="F25" s="134" t="s">
        <v>565</v>
      </c>
      <c r="G25" s="135" t="s">
        <v>566</v>
      </c>
      <c r="H25" s="135" t="s">
        <v>581</v>
      </c>
      <c r="I25" s="171" t="s">
        <v>496</v>
      </c>
      <c r="J25" s="134" t="s">
        <v>565</v>
      </c>
      <c r="K25" s="135" t="s">
        <v>566</v>
      </c>
      <c r="L25" s="135" t="s">
        <v>581</v>
      </c>
      <c r="M25" s="171" t="s">
        <v>496</v>
      </c>
      <c r="N25" s="134" t="s">
        <v>565</v>
      </c>
      <c r="O25" s="135" t="s">
        <v>566</v>
      </c>
      <c r="P25" s="135" t="s">
        <v>581</v>
      </c>
      <c r="Q25" s="171" t="s">
        <v>496</v>
      </c>
      <c r="R25" s="841"/>
      <c r="S25" s="842"/>
      <c r="T25" s="842"/>
      <c r="U25" s="842"/>
    </row>
    <row r="26" spans="1:21" ht="13.5">
      <c r="A26" s="172" t="s">
        <v>445</v>
      </c>
      <c r="B26" s="408">
        <f>B27+B28+B29+B31+B30</f>
        <v>2606</v>
      </c>
      <c r="C26" s="173">
        <f>C27+C28+C29+C31+C30</f>
        <v>0</v>
      </c>
      <c r="D26" s="173">
        <f>D27+D28+D29+D31+D30</f>
        <v>0</v>
      </c>
      <c r="E26" s="174">
        <f aca="true" t="shared" si="7" ref="E26:E48">SUM(B26:D26)</f>
        <v>2606</v>
      </c>
      <c r="F26" s="408">
        <f>F27+F28+F29+F31+F30</f>
        <v>3088</v>
      </c>
      <c r="G26" s="173">
        <f>G27+G28+G29+G31+G30</f>
        <v>0</v>
      </c>
      <c r="H26" s="173">
        <f>H27+H28+H29+H31+H30</f>
        <v>0</v>
      </c>
      <c r="I26" s="174">
        <f aca="true" t="shared" si="8" ref="I26:I48">SUM(F26:H26)</f>
        <v>3088</v>
      </c>
      <c r="J26" s="408">
        <f>J27+J28+J29+J31+J30</f>
        <v>1678</v>
      </c>
      <c r="K26" s="173">
        <f>K27+K28+K29+K31+K30</f>
        <v>0</v>
      </c>
      <c r="L26" s="173">
        <f>L27+L28+L29+L31+L30</f>
        <v>0</v>
      </c>
      <c r="M26" s="174">
        <f aca="true" t="shared" si="9" ref="M26:M48">SUM(J26:L26)</f>
        <v>1678</v>
      </c>
      <c r="N26" s="920">
        <f>SUM(J26/F26)</f>
        <v>0.5433937823834197</v>
      </c>
      <c r="O26" s="921">
        <f>O27+O28+O29+O31+O30</f>
        <v>0</v>
      </c>
      <c r="P26" s="921">
        <f>P27+P28+P29+P31+P30</f>
        <v>0</v>
      </c>
      <c r="Q26" s="922">
        <f aca="true" t="shared" si="10" ref="Q26:Q48">SUM(N26:P26)</f>
        <v>0.5433937823834197</v>
      </c>
      <c r="R26" s="863"/>
      <c r="S26" s="864"/>
      <c r="T26" s="864"/>
      <c r="U26" s="865"/>
    </row>
    <row r="27" spans="1:21" ht="12.75">
      <c r="A27" s="175" t="s">
        <v>446</v>
      </c>
      <c r="B27" s="176">
        <v>100</v>
      </c>
      <c r="C27" s="177"/>
      <c r="D27" s="178"/>
      <c r="E27" s="179">
        <f t="shared" si="7"/>
        <v>100</v>
      </c>
      <c r="F27" s="176">
        <v>100</v>
      </c>
      <c r="G27" s="177"/>
      <c r="H27" s="178"/>
      <c r="I27" s="179">
        <f t="shared" si="8"/>
        <v>100</v>
      </c>
      <c r="J27" s="176"/>
      <c r="K27" s="177"/>
      <c r="L27" s="178"/>
      <c r="M27" s="179">
        <f t="shared" si="9"/>
        <v>0</v>
      </c>
      <c r="N27" s="923">
        <f>SUM(J27/F27)</f>
        <v>0</v>
      </c>
      <c r="O27" s="924">
        <f aca="true" t="shared" si="11" ref="O27:P30">G27+K27</f>
        <v>0</v>
      </c>
      <c r="P27" s="925">
        <f t="shared" si="11"/>
        <v>0</v>
      </c>
      <c r="Q27" s="926">
        <f t="shared" si="10"/>
        <v>0</v>
      </c>
      <c r="R27" s="866"/>
      <c r="S27" s="867"/>
      <c r="T27" s="382"/>
      <c r="U27" s="868"/>
    </row>
    <row r="28" spans="1:21" ht="12.75" customHeight="1">
      <c r="A28" s="180" t="s">
        <v>582</v>
      </c>
      <c r="B28" s="176">
        <v>27</v>
      </c>
      <c r="C28" s="177"/>
      <c r="D28" s="181"/>
      <c r="E28" s="182">
        <f t="shared" si="7"/>
        <v>27</v>
      </c>
      <c r="F28" s="176">
        <v>100</v>
      </c>
      <c r="G28" s="177"/>
      <c r="H28" s="181"/>
      <c r="I28" s="182">
        <f t="shared" si="8"/>
        <v>100</v>
      </c>
      <c r="J28" s="176">
        <v>100</v>
      </c>
      <c r="K28" s="177"/>
      <c r="L28" s="181"/>
      <c r="M28" s="182">
        <f t="shared" si="9"/>
        <v>100</v>
      </c>
      <c r="N28" s="923">
        <f>SUM(J28/F28)</f>
        <v>1</v>
      </c>
      <c r="O28" s="924">
        <f t="shared" si="11"/>
        <v>0</v>
      </c>
      <c r="P28" s="927">
        <f t="shared" si="11"/>
        <v>0</v>
      </c>
      <c r="Q28" s="928">
        <f t="shared" si="10"/>
        <v>1</v>
      </c>
      <c r="R28" s="866"/>
      <c r="S28" s="867"/>
      <c r="T28" s="382"/>
      <c r="U28" s="868"/>
    </row>
    <row r="29" spans="1:21" ht="12.75">
      <c r="A29" s="183" t="s">
        <v>447</v>
      </c>
      <c r="B29" s="176">
        <v>2479</v>
      </c>
      <c r="C29" s="177"/>
      <c r="D29" s="177"/>
      <c r="E29" s="182">
        <f t="shared" si="7"/>
        <v>2479</v>
      </c>
      <c r="F29" s="176">
        <v>2888</v>
      </c>
      <c r="G29" s="177"/>
      <c r="H29" s="177"/>
      <c r="I29" s="182">
        <f t="shared" si="8"/>
        <v>2888</v>
      </c>
      <c r="J29" s="176">
        <v>1578</v>
      </c>
      <c r="K29" s="177"/>
      <c r="L29" s="177"/>
      <c r="M29" s="182">
        <f t="shared" si="9"/>
        <v>1578</v>
      </c>
      <c r="N29" s="923">
        <f>SUM(J29/F29)</f>
        <v>0.546398891966759</v>
      </c>
      <c r="O29" s="924">
        <f t="shared" si="11"/>
        <v>0</v>
      </c>
      <c r="P29" s="924">
        <f t="shared" si="11"/>
        <v>0</v>
      </c>
      <c r="Q29" s="928">
        <f t="shared" si="10"/>
        <v>0.546398891966759</v>
      </c>
      <c r="R29" s="866"/>
      <c r="S29" s="867"/>
      <c r="T29" s="867"/>
      <c r="U29" s="868"/>
    </row>
    <row r="30" spans="1:21" ht="13.5">
      <c r="A30" s="183" t="s">
        <v>448</v>
      </c>
      <c r="B30" s="409"/>
      <c r="C30" s="184"/>
      <c r="D30" s="184"/>
      <c r="E30" s="182">
        <f t="shared" si="7"/>
        <v>0</v>
      </c>
      <c r="F30" s="409"/>
      <c r="G30" s="184"/>
      <c r="H30" s="184"/>
      <c r="I30" s="182">
        <f t="shared" si="8"/>
        <v>0</v>
      </c>
      <c r="J30" s="409"/>
      <c r="K30" s="184"/>
      <c r="L30" s="184"/>
      <c r="M30" s="182">
        <f t="shared" si="9"/>
        <v>0</v>
      </c>
      <c r="N30" s="929">
        <v>0</v>
      </c>
      <c r="O30" s="930">
        <f t="shared" si="11"/>
        <v>0</v>
      </c>
      <c r="P30" s="930">
        <f t="shared" si="11"/>
        <v>0</v>
      </c>
      <c r="Q30" s="928">
        <f t="shared" si="10"/>
        <v>0</v>
      </c>
      <c r="R30" s="869"/>
      <c r="S30" s="870"/>
      <c r="T30" s="870"/>
      <c r="U30" s="868"/>
    </row>
    <row r="31" spans="1:21" ht="12.75">
      <c r="A31" s="183" t="s">
        <v>449</v>
      </c>
      <c r="B31" s="176">
        <f>SUM(B32:B38)</f>
        <v>0</v>
      </c>
      <c r="C31" s="177">
        <f>SUM(C32:C38)</f>
        <v>0</v>
      </c>
      <c r="D31" s="177">
        <f>SUM(D32:D38)</f>
        <v>0</v>
      </c>
      <c r="E31" s="182">
        <f t="shared" si="7"/>
        <v>0</v>
      </c>
      <c r="F31" s="176">
        <f>SUM(F32:F38)</f>
        <v>0</v>
      </c>
      <c r="G31" s="177">
        <f>SUM(G32:G38)</f>
        <v>0</v>
      </c>
      <c r="H31" s="177">
        <f>SUM(H32:H38)</f>
        <v>0</v>
      </c>
      <c r="I31" s="182">
        <f t="shared" si="8"/>
        <v>0</v>
      </c>
      <c r="J31" s="176">
        <f>SUM(J32:J38)</f>
        <v>0</v>
      </c>
      <c r="K31" s="177">
        <f>SUM(K32:K38)</f>
        <v>0</v>
      </c>
      <c r="L31" s="177">
        <f>SUM(L32:L38)</f>
        <v>0</v>
      </c>
      <c r="M31" s="182">
        <f t="shared" si="9"/>
        <v>0</v>
      </c>
      <c r="N31" s="923">
        <v>0</v>
      </c>
      <c r="O31" s="924">
        <f>SUM(O32:O38)</f>
        <v>0</v>
      </c>
      <c r="P31" s="924">
        <f>SUM(P32:P38)</f>
        <v>0</v>
      </c>
      <c r="Q31" s="928">
        <f t="shared" si="10"/>
        <v>0</v>
      </c>
      <c r="R31" s="866"/>
      <c r="S31" s="867"/>
      <c r="T31" s="867"/>
      <c r="U31" s="868"/>
    </row>
    <row r="32" spans="1:21" ht="13.5">
      <c r="A32" s="185" t="s">
        <v>583</v>
      </c>
      <c r="B32" s="410"/>
      <c r="C32" s="186"/>
      <c r="D32" s="186"/>
      <c r="E32" s="187">
        <f t="shared" si="7"/>
        <v>0</v>
      </c>
      <c r="F32" s="410"/>
      <c r="G32" s="186"/>
      <c r="H32" s="186"/>
      <c r="I32" s="187">
        <f t="shared" si="8"/>
        <v>0</v>
      </c>
      <c r="J32" s="410"/>
      <c r="K32" s="186"/>
      <c r="L32" s="186"/>
      <c r="M32" s="187">
        <f t="shared" si="9"/>
        <v>0</v>
      </c>
      <c r="N32" s="931">
        <v>0</v>
      </c>
      <c r="O32" s="932">
        <f aca="true" t="shared" si="12" ref="O32:P38">G32+K32</f>
        <v>0</v>
      </c>
      <c r="P32" s="932">
        <f t="shared" si="12"/>
        <v>0</v>
      </c>
      <c r="Q32" s="933">
        <f t="shared" si="10"/>
        <v>0</v>
      </c>
      <c r="R32" s="871"/>
      <c r="S32" s="872"/>
      <c r="T32" s="872"/>
      <c r="U32" s="873"/>
    </row>
    <row r="33" spans="1:21" ht="13.5">
      <c r="A33" s="185" t="s">
        <v>584</v>
      </c>
      <c r="B33" s="410"/>
      <c r="C33" s="186"/>
      <c r="D33" s="186"/>
      <c r="E33" s="187">
        <f t="shared" si="7"/>
        <v>0</v>
      </c>
      <c r="F33" s="410"/>
      <c r="G33" s="186"/>
      <c r="H33" s="186"/>
      <c r="I33" s="187">
        <f t="shared" si="8"/>
        <v>0</v>
      </c>
      <c r="J33" s="348"/>
      <c r="K33" s="186"/>
      <c r="L33" s="186"/>
      <c r="M33" s="187">
        <f t="shared" si="9"/>
        <v>0</v>
      </c>
      <c r="N33" s="931">
        <v>0</v>
      </c>
      <c r="O33" s="932">
        <f t="shared" si="12"/>
        <v>0</v>
      </c>
      <c r="P33" s="932">
        <f t="shared" si="12"/>
        <v>0</v>
      </c>
      <c r="Q33" s="933">
        <f t="shared" si="10"/>
        <v>0</v>
      </c>
      <c r="R33" s="871"/>
      <c r="S33" s="872"/>
      <c r="T33" s="872"/>
      <c r="U33" s="873"/>
    </row>
    <row r="34" spans="1:21" ht="12.75">
      <c r="A34" s="185" t="s">
        <v>450</v>
      </c>
      <c r="B34" s="411"/>
      <c r="C34" s="188"/>
      <c r="D34" s="189"/>
      <c r="E34" s="187">
        <f t="shared" si="7"/>
        <v>0</v>
      </c>
      <c r="F34" s="411"/>
      <c r="G34" s="188"/>
      <c r="H34" s="189"/>
      <c r="I34" s="187">
        <f t="shared" si="8"/>
        <v>0</v>
      </c>
      <c r="J34" s="411"/>
      <c r="K34" s="188"/>
      <c r="L34" s="189"/>
      <c r="M34" s="187">
        <f t="shared" si="9"/>
        <v>0</v>
      </c>
      <c r="N34" s="934">
        <v>0</v>
      </c>
      <c r="O34" s="935">
        <f t="shared" si="12"/>
        <v>0</v>
      </c>
      <c r="P34" s="935">
        <f t="shared" si="12"/>
        <v>0</v>
      </c>
      <c r="Q34" s="933">
        <f t="shared" si="10"/>
        <v>0</v>
      </c>
      <c r="R34" s="874"/>
      <c r="S34" s="875"/>
      <c r="T34" s="873"/>
      <c r="U34" s="873"/>
    </row>
    <row r="35" spans="1:21" ht="25.5">
      <c r="A35" s="190" t="s">
        <v>451</v>
      </c>
      <c r="B35" s="410"/>
      <c r="C35" s="186"/>
      <c r="D35" s="186"/>
      <c r="E35" s="187">
        <f t="shared" si="7"/>
        <v>0</v>
      </c>
      <c r="F35" s="410"/>
      <c r="G35" s="186"/>
      <c r="H35" s="186"/>
      <c r="I35" s="187">
        <f t="shared" si="8"/>
        <v>0</v>
      </c>
      <c r="J35" s="410"/>
      <c r="K35" s="186"/>
      <c r="L35" s="186"/>
      <c r="M35" s="187">
        <f t="shared" si="9"/>
        <v>0</v>
      </c>
      <c r="N35" s="931">
        <v>0</v>
      </c>
      <c r="O35" s="932">
        <f t="shared" si="12"/>
        <v>0</v>
      </c>
      <c r="P35" s="932">
        <f t="shared" si="12"/>
        <v>0</v>
      </c>
      <c r="Q35" s="933">
        <f t="shared" si="10"/>
        <v>0</v>
      </c>
      <c r="R35" s="871"/>
      <c r="S35" s="872"/>
      <c r="T35" s="872"/>
      <c r="U35" s="873"/>
    </row>
    <row r="36" spans="1:21" ht="12.75">
      <c r="A36" s="202" t="s">
        <v>585</v>
      </c>
      <c r="B36" s="412"/>
      <c r="C36" s="191"/>
      <c r="D36" s="191"/>
      <c r="E36" s="187">
        <f t="shared" si="7"/>
        <v>0</v>
      </c>
      <c r="F36" s="412"/>
      <c r="G36" s="191"/>
      <c r="H36" s="191"/>
      <c r="I36" s="187">
        <f t="shared" si="8"/>
        <v>0</v>
      </c>
      <c r="J36" s="412"/>
      <c r="K36" s="191"/>
      <c r="L36" s="191"/>
      <c r="M36" s="187">
        <f t="shared" si="9"/>
        <v>0</v>
      </c>
      <c r="N36" s="936">
        <v>0</v>
      </c>
      <c r="O36" s="937">
        <f t="shared" si="12"/>
        <v>0</v>
      </c>
      <c r="P36" s="937">
        <f t="shared" si="12"/>
        <v>0</v>
      </c>
      <c r="Q36" s="933">
        <f t="shared" si="10"/>
        <v>0</v>
      </c>
      <c r="R36" s="876"/>
      <c r="S36" s="877"/>
      <c r="T36" s="877"/>
      <c r="U36" s="873"/>
    </row>
    <row r="37" spans="1:21" ht="12.75">
      <c r="A37" s="406" t="s">
        <v>586</v>
      </c>
      <c r="B37" s="192">
        <f>'[1]3.2.Céltart'!E3</f>
        <v>0</v>
      </c>
      <c r="C37" s="193"/>
      <c r="D37" s="193">
        <f>'[1]3.2.Céltart'!G3</f>
        <v>0</v>
      </c>
      <c r="E37" s="187">
        <f t="shared" si="7"/>
        <v>0</v>
      </c>
      <c r="F37" s="192"/>
      <c r="G37" s="193"/>
      <c r="H37" s="193"/>
      <c r="I37" s="187">
        <f t="shared" si="8"/>
        <v>0</v>
      </c>
      <c r="J37" s="192"/>
      <c r="K37" s="193"/>
      <c r="L37" s="193"/>
      <c r="M37" s="187">
        <f t="shared" si="9"/>
        <v>0</v>
      </c>
      <c r="N37" s="938">
        <v>0</v>
      </c>
      <c r="O37" s="939">
        <f t="shared" si="12"/>
        <v>0</v>
      </c>
      <c r="P37" s="939">
        <f t="shared" si="12"/>
        <v>0</v>
      </c>
      <c r="Q37" s="933">
        <f>SUM(N37:P37)</f>
        <v>0</v>
      </c>
      <c r="R37" s="876"/>
      <c r="S37" s="877"/>
      <c r="T37" s="877"/>
      <c r="U37" s="873"/>
    </row>
    <row r="38" spans="1:21" ht="13.5" thickBot="1">
      <c r="A38" s="194" t="s">
        <v>587</v>
      </c>
      <c r="B38" s="195">
        <v>0</v>
      </c>
      <c r="C38" s="196">
        <v>0</v>
      </c>
      <c r="D38" s="196">
        <v>0</v>
      </c>
      <c r="E38" s="197">
        <f t="shared" si="7"/>
        <v>0</v>
      </c>
      <c r="F38" s="195"/>
      <c r="G38" s="196"/>
      <c r="H38" s="196"/>
      <c r="I38" s="197">
        <f t="shared" si="8"/>
        <v>0</v>
      </c>
      <c r="J38" s="195"/>
      <c r="K38" s="196"/>
      <c r="L38" s="196"/>
      <c r="M38" s="197">
        <f t="shared" si="9"/>
        <v>0</v>
      </c>
      <c r="N38" s="940">
        <v>0</v>
      </c>
      <c r="O38" s="941">
        <f t="shared" si="12"/>
        <v>0</v>
      </c>
      <c r="P38" s="941">
        <f t="shared" si="12"/>
        <v>0</v>
      </c>
      <c r="Q38" s="942">
        <f t="shared" si="10"/>
        <v>0</v>
      </c>
      <c r="R38" s="878"/>
      <c r="S38" s="875"/>
      <c r="T38" s="875"/>
      <c r="U38" s="873"/>
    </row>
    <row r="39" spans="1:21" ht="14.25" thickBot="1">
      <c r="A39" s="198" t="s">
        <v>452</v>
      </c>
      <c r="B39" s="413">
        <f>B40+B41+B42+B46</f>
        <v>0</v>
      </c>
      <c r="C39" s="199">
        <f>C40+C41+C42+C46</f>
        <v>0</v>
      </c>
      <c r="D39" s="199">
        <f>D40+D41+D42+D46</f>
        <v>0</v>
      </c>
      <c r="E39" s="200">
        <f t="shared" si="7"/>
        <v>0</v>
      </c>
      <c r="F39" s="413">
        <f>F40+F41+F42</f>
        <v>0</v>
      </c>
      <c r="G39" s="199">
        <f>G40+G41+G42+G46</f>
        <v>0</v>
      </c>
      <c r="H39" s="199">
        <f>H40+H41+H42+H46</f>
        <v>0</v>
      </c>
      <c r="I39" s="200">
        <f t="shared" si="8"/>
        <v>0</v>
      </c>
      <c r="J39" s="413">
        <f>J40+J41+J42</f>
        <v>0</v>
      </c>
      <c r="K39" s="199">
        <f>K40+K41+K42+K46</f>
        <v>0</v>
      </c>
      <c r="L39" s="199">
        <f>L40+L41+L42+L46</f>
        <v>0</v>
      </c>
      <c r="M39" s="200">
        <f t="shared" si="9"/>
        <v>0</v>
      </c>
      <c r="N39" s="943">
        <v>0</v>
      </c>
      <c r="O39" s="944">
        <f>O40+O41+O42+O46</f>
        <v>0</v>
      </c>
      <c r="P39" s="944">
        <f>P40+P41+P42+P46</f>
        <v>0</v>
      </c>
      <c r="Q39" s="945">
        <f t="shared" si="10"/>
        <v>0</v>
      </c>
      <c r="R39" s="863"/>
      <c r="S39" s="864"/>
      <c r="T39" s="864"/>
      <c r="U39" s="865"/>
    </row>
    <row r="40" spans="1:21" ht="12.75">
      <c r="A40" s="175" t="s">
        <v>453</v>
      </c>
      <c r="B40" s="414">
        <f>SUM('2.BERUH-FELÚJ'!E27)</f>
        <v>0</v>
      </c>
      <c r="C40" s="201">
        <f>'2.BERUH-FELÚJ'!C27</f>
        <v>0</v>
      </c>
      <c r="D40" s="418">
        <f>'2.BERUH-FELÚJ'!D27</f>
        <v>0</v>
      </c>
      <c r="E40" s="179">
        <f t="shared" si="7"/>
        <v>0</v>
      </c>
      <c r="F40" s="414">
        <f>SUM('2.BERUH-FELÚJ'!I27)</f>
        <v>0</v>
      </c>
      <c r="G40" s="201">
        <f>'2.BERUH-FELÚJ'!G27</f>
        <v>0</v>
      </c>
      <c r="H40" s="178">
        <f>'2.BERUH-FELÚJ'!H27</f>
        <v>0</v>
      </c>
      <c r="I40" s="179">
        <f t="shared" si="8"/>
        <v>0</v>
      </c>
      <c r="J40" s="414">
        <f>SUM('2.BERUH-FELÚJ'!M27)</f>
        <v>0</v>
      </c>
      <c r="K40" s="201">
        <f>'2.BERUH-FELÚJ'!K27</f>
        <v>0</v>
      </c>
      <c r="L40" s="178">
        <f>'2.BERUH-FELÚJ'!L27</f>
        <v>0</v>
      </c>
      <c r="M40" s="179">
        <f t="shared" si="9"/>
        <v>0</v>
      </c>
      <c r="N40" s="946">
        <v>0</v>
      </c>
      <c r="O40" s="947">
        <f>'2.BERUH-FELÚJ'!O27</f>
        <v>0</v>
      </c>
      <c r="P40" s="925">
        <f>'2.BERUH-FELÚJ'!P27</f>
        <v>0</v>
      </c>
      <c r="Q40" s="926">
        <f t="shared" si="10"/>
        <v>0</v>
      </c>
      <c r="R40" s="879"/>
      <c r="S40" s="868"/>
      <c r="T40" s="382"/>
      <c r="U40" s="868"/>
    </row>
    <row r="41" spans="1:21" ht="12.75">
      <c r="A41" s="183" t="s">
        <v>454</v>
      </c>
      <c r="B41" s="415">
        <f>SUM('2.BERUH-FELÚJ'!E51)</f>
        <v>0</v>
      </c>
      <c r="C41" s="181">
        <f>'2.BERUH-FELÚJ'!K51</f>
        <v>0</v>
      </c>
      <c r="D41" s="181">
        <f>'2.BERUH-FELÚJ'!L51</f>
        <v>0</v>
      </c>
      <c r="E41" s="182">
        <f t="shared" si="7"/>
        <v>0</v>
      </c>
      <c r="F41" s="415">
        <f>SUM('2.BERUH-FELÚJ'!I51)</f>
        <v>0</v>
      </c>
      <c r="G41" s="181">
        <f>'2.BERUH-FELÚJ'!O51</f>
        <v>0</v>
      </c>
      <c r="H41" s="181">
        <f>'2.BERUH-FELÚJ'!P51</f>
        <v>0</v>
      </c>
      <c r="I41" s="182">
        <f t="shared" si="8"/>
        <v>0</v>
      </c>
      <c r="J41" s="415">
        <f>SUM('2.BERUH-FELÚJ'!J51)</f>
        <v>0</v>
      </c>
      <c r="K41" s="181">
        <f>'2.BERUH-FELÚJ'!S51</f>
        <v>0</v>
      </c>
      <c r="L41" s="181">
        <f>'2.BERUH-FELÚJ'!T51</f>
        <v>0</v>
      </c>
      <c r="M41" s="182">
        <f t="shared" si="9"/>
        <v>0</v>
      </c>
      <c r="N41" s="948">
        <v>0</v>
      </c>
      <c r="O41" s="927">
        <f>'2.BERUH-FELÚJ'!W51</f>
        <v>0</v>
      </c>
      <c r="P41" s="927">
        <f>'2.BERUH-FELÚJ'!X51</f>
        <v>0</v>
      </c>
      <c r="Q41" s="928">
        <f t="shared" si="10"/>
        <v>0</v>
      </c>
      <c r="R41" s="879"/>
      <c r="S41" s="382"/>
      <c r="T41" s="382"/>
      <c r="U41" s="868"/>
    </row>
    <row r="42" spans="1:21" ht="12.75">
      <c r="A42" s="183" t="s">
        <v>455</v>
      </c>
      <c r="B42" s="176">
        <f>B43+B44+B45+B46+B47</f>
        <v>0</v>
      </c>
      <c r="C42" s="177">
        <f>C43+C44+C45</f>
        <v>0</v>
      </c>
      <c r="D42" s="177">
        <f>D43+D44+D45</f>
        <v>0</v>
      </c>
      <c r="E42" s="182">
        <f t="shared" si="7"/>
        <v>0</v>
      </c>
      <c r="F42" s="176">
        <f>F43+F44+F45+F46+F47</f>
        <v>0</v>
      </c>
      <c r="G42" s="177">
        <f>G43+G44+G45</f>
        <v>0</v>
      </c>
      <c r="H42" s="177">
        <f>H43+H44+H45</f>
        <v>0</v>
      </c>
      <c r="I42" s="182">
        <f>SUM(F42:H42)</f>
        <v>0</v>
      </c>
      <c r="J42" s="176">
        <f>J43+J44+J45+J46+J47</f>
        <v>0</v>
      </c>
      <c r="K42" s="177">
        <f>K43+K44+K45</f>
        <v>0</v>
      </c>
      <c r="L42" s="177">
        <f>L43+L44+L45</f>
        <v>0</v>
      </c>
      <c r="M42" s="182">
        <f>SUM(J42:L42)</f>
        <v>0</v>
      </c>
      <c r="N42" s="923">
        <v>0</v>
      </c>
      <c r="O42" s="924">
        <f>O43+O44+O45</f>
        <v>0</v>
      </c>
      <c r="P42" s="924">
        <f>P43+P44+P45</f>
        <v>0</v>
      </c>
      <c r="Q42" s="928">
        <f t="shared" si="10"/>
        <v>0</v>
      </c>
      <c r="R42" s="866"/>
      <c r="S42" s="867"/>
      <c r="T42" s="867"/>
      <c r="U42" s="868"/>
    </row>
    <row r="43" spans="1:21" ht="13.5">
      <c r="A43" s="202" t="s">
        <v>588</v>
      </c>
      <c r="B43" s="409"/>
      <c r="C43" s="184"/>
      <c r="D43" s="184"/>
      <c r="E43" s="187">
        <f t="shared" si="7"/>
        <v>0</v>
      </c>
      <c r="F43" s="409"/>
      <c r="G43" s="184"/>
      <c r="H43" s="184"/>
      <c r="I43" s="187">
        <f t="shared" si="8"/>
        <v>0</v>
      </c>
      <c r="J43" s="409"/>
      <c r="K43" s="184"/>
      <c r="L43" s="184"/>
      <c r="M43" s="187">
        <f t="shared" si="9"/>
        <v>0</v>
      </c>
      <c r="N43" s="929">
        <v>0</v>
      </c>
      <c r="O43" s="930"/>
      <c r="P43" s="930"/>
      <c r="Q43" s="933">
        <f t="shared" si="10"/>
        <v>0</v>
      </c>
      <c r="R43" s="869"/>
      <c r="S43" s="870"/>
      <c r="T43" s="870"/>
      <c r="U43" s="873"/>
    </row>
    <row r="44" spans="1:21" ht="13.5">
      <c r="A44" s="202" t="s">
        <v>589</v>
      </c>
      <c r="B44" s="409"/>
      <c r="C44" s="184"/>
      <c r="D44" s="184"/>
      <c r="E44" s="187">
        <f t="shared" si="7"/>
        <v>0</v>
      </c>
      <c r="F44" s="409"/>
      <c r="G44" s="184"/>
      <c r="H44" s="184"/>
      <c r="I44" s="187">
        <f t="shared" si="8"/>
        <v>0</v>
      </c>
      <c r="J44" s="409"/>
      <c r="K44" s="184"/>
      <c r="L44" s="184"/>
      <c r="M44" s="187">
        <f t="shared" si="9"/>
        <v>0</v>
      </c>
      <c r="N44" s="929">
        <v>0</v>
      </c>
      <c r="O44" s="930"/>
      <c r="P44" s="930"/>
      <c r="Q44" s="933">
        <f t="shared" si="10"/>
        <v>0</v>
      </c>
      <c r="R44" s="869"/>
      <c r="S44" s="870"/>
      <c r="T44" s="870"/>
      <c r="U44" s="873"/>
    </row>
    <row r="45" spans="1:21" ht="25.5">
      <c r="A45" s="203" t="s">
        <v>590</v>
      </c>
      <c r="B45" s="416"/>
      <c r="C45" s="184"/>
      <c r="D45" s="184"/>
      <c r="E45" s="187">
        <f t="shared" si="7"/>
        <v>0</v>
      </c>
      <c r="F45" s="416"/>
      <c r="G45" s="184"/>
      <c r="H45" s="184"/>
      <c r="I45" s="187">
        <f t="shared" si="8"/>
        <v>0</v>
      </c>
      <c r="J45" s="416"/>
      <c r="K45" s="184"/>
      <c r="L45" s="184"/>
      <c r="M45" s="187">
        <f t="shared" si="9"/>
        <v>0</v>
      </c>
      <c r="N45" s="949">
        <v>0</v>
      </c>
      <c r="O45" s="930"/>
      <c r="P45" s="930"/>
      <c r="Q45" s="933">
        <f t="shared" si="10"/>
        <v>0</v>
      </c>
      <c r="R45" s="876"/>
      <c r="S45" s="870"/>
      <c r="T45" s="870"/>
      <c r="U45" s="873"/>
    </row>
    <row r="46" spans="1:21" ht="12.75">
      <c r="A46" s="407" t="s">
        <v>591</v>
      </c>
      <c r="B46" s="416"/>
      <c r="C46" s="204"/>
      <c r="D46" s="204"/>
      <c r="E46" s="187">
        <f t="shared" si="7"/>
        <v>0</v>
      </c>
      <c r="F46" s="416"/>
      <c r="G46" s="204"/>
      <c r="H46" s="204"/>
      <c r="I46" s="187">
        <f t="shared" si="8"/>
        <v>0</v>
      </c>
      <c r="J46" s="416"/>
      <c r="K46" s="204"/>
      <c r="L46" s="204"/>
      <c r="M46" s="187">
        <f t="shared" si="9"/>
        <v>0</v>
      </c>
      <c r="N46" s="949">
        <v>0</v>
      </c>
      <c r="O46" s="950"/>
      <c r="P46" s="950"/>
      <c r="Q46" s="933">
        <f t="shared" si="10"/>
        <v>0</v>
      </c>
      <c r="R46" s="876"/>
      <c r="S46" s="877"/>
      <c r="T46" s="877"/>
      <c r="U46" s="873"/>
    </row>
    <row r="47" spans="1:21" ht="13.5" thickBot="1">
      <c r="A47" s="406" t="s">
        <v>592</v>
      </c>
      <c r="B47" s="417"/>
      <c r="C47" s="205"/>
      <c r="D47" s="205"/>
      <c r="E47" s="187">
        <f t="shared" si="7"/>
        <v>0</v>
      </c>
      <c r="F47" s="417"/>
      <c r="G47" s="205"/>
      <c r="H47" s="205"/>
      <c r="I47" s="187">
        <f t="shared" si="8"/>
        <v>0</v>
      </c>
      <c r="J47" s="417"/>
      <c r="K47" s="205"/>
      <c r="L47" s="205"/>
      <c r="M47" s="187">
        <f t="shared" si="9"/>
        <v>0</v>
      </c>
      <c r="N47" s="951">
        <v>0</v>
      </c>
      <c r="O47" s="952"/>
      <c r="P47" s="952"/>
      <c r="Q47" s="933">
        <f t="shared" si="10"/>
        <v>0</v>
      </c>
      <c r="R47" s="880"/>
      <c r="S47" s="881"/>
      <c r="T47" s="881"/>
      <c r="U47" s="873"/>
    </row>
    <row r="48" spans="1:21" s="170" customFormat="1" ht="24.75" customHeight="1" thickBot="1">
      <c r="A48" s="168" t="s">
        <v>681</v>
      </c>
      <c r="B48" s="12">
        <f>B26+B39+B47</f>
        <v>2606</v>
      </c>
      <c r="C48" s="169">
        <f>C26+C39+C47</f>
        <v>0</v>
      </c>
      <c r="D48" s="169">
        <f>D26+D39+D47</f>
        <v>0</v>
      </c>
      <c r="E48" s="391">
        <f t="shared" si="7"/>
        <v>2606</v>
      </c>
      <c r="F48" s="12">
        <f>F26+F39</f>
        <v>3088</v>
      </c>
      <c r="G48" s="169">
        <f>G26+G39+G47</f>
        <v>0</v>
      </c>
      <c r="H48" s="169">
        <f>H26+H39+H47</f>
        <v>0</v>
      </c>
      <c r="I48" s="391">
        <f t="shared" si="8"/>
        <v>3088</v>
      </c>
      <c r="J48" s="12">
        <f>J26+J39</f>
        <v>1678</v>
      </c>
      <c r="K48" s="169">
        <f>K26+K39+K47</f>
        <v>0</v>
      </c>
      <c r="L48" s="169">
        <f>L26+L39+L47</f>
        <v>0</v>
      </c>
      <c r="M48" s="391">
        <f t="shared" si="9"/>
        <v>1678</v>
      </c>
      <c r="N48" s="953">
        <f>SUM(J48/F48)</f>
        <v>0.5433937823834197</v>
      </c>
      <c r="O48" s="918">
        <f>O26+O39+O47</f>
        <v>0</v>
      </c>
      <c r="P48" s="918">
        <f>P26+P39+P47</f>
        <v>0</v>
      </c>
      <c r="Q48" s="919">
        <f t="shared" si="10"/>
        <v>0.5433937823834197</v>
      </c>
      <c r="R48" s="861"/>
      <c r="S48" s="862"/>
      <c r="T48" s="862"/>
      <c r="U48" s="862"/>
    </row>
    <row r="50" spans="1:3" ht="13.5" thickBot="1">
      <c r="A50" s="1134" t="s">
        <v>528</v>
      </c>
      <c r="B50" s="1134"/>
      <c r="C50"/>
    </row>
    <row r="51" spans="1:21" ht="25.5" customHeight="1" thickBot="1">
      <c r="A51" s="397" t="s">
        <v>529</v>
      </c>
      <c r="B51" s="814"/>
      <c r="C51" s="815"/>
      <c r="D51" s="815"/>
      <c r="E51" s="816"/>
      <c r="F51" s="829"/>
      <c r="G51" s="815"/>
      <c r="H51" s="830"/>
      <c r="I51" s="831"/>
      <c r="J51" s="829"/>
      <c r="K51" s="815"/>
      <c r="L51" s="830"/>
      <c r="M51" s="831"/>
      <c r="N51" s="814"/>
      <c r="O51" s="815"/>
      <c r="P51" s="815"/>
      <c r="Q51" s="831"/>
      <c r="R51" s="882"/>
      <c r="S51" s="883"/>
      <c r="T51" s="883"/>
      <c r="U51" s="883"/>
    </row>
    <row r="52" spans="1:21" ht="12.75">
      <c r="A52" s="398" t="s">
        <v>530</v>
      </c>
      <c r="B52" s="817"/>
      <c r="C52" s="818"/>
      <c r="D52" s="818"/>
      <c r="E52" s="819"/>
      <c r="F52" s="817"/>
      <c r="G52" s="818"/>
      <c r="H52" s="818"/>
      <c r="I52" s="819"/>
      <c r="J52" s="817"/>
      <c r="K52" s="818"/>
      <c r="L52" s="818"/>
      <c r="M52" s="819"/>
      <c r="N52" s="817"/>
      <c r="O52" s="818"/>
      <c r="P52" s="818"/>
      <c r="Q52" s="819"/>
      <c r="R52" s="884"/>
      <c r="S52" s="885"/>
      <c r="T52" s="885"/>
      <c r="U52" s="885"/>
    </row>
    <row r="53" spans="1:21" ht="13.5" thickBot="1">
      <c r="A53" s="399" t="s">
        <v>531</v>
      </c>
      <c r="B53" s="820"/>
      <c r="C53" s="821"/>
      <c r="D53" s="821"/>
      <c r="E53" s="822"/>
      <c r="F53" s="820"/>
      <c r="G53" s="821"/>
      <c r="H53" s="821"/>
      <c r="I53" s="822"/>
      <c r="J53" s="820"/>
      <c r="K53" s="821"/>
      <c r="L53" s="821"/>
      <c r="M53" s="822"/>
      <c r="N53" s="820"/>
      <c r="O53" s="821"/>
      <c r="P53" s="821"/>
      <c r="Q53" s="822"/>
      <c r="R53" s="884"/>
      <c r="S53" s="885"/>
      <c r="T53" s="885"/>
      <c r="U53" s="885"/>
    </row>
    <row r="54" spans="1:21" ht="13.5" thickBot="1">
      <c r="A54" s="400" t="s">
        <v>532</v>
      </c>
      <c r="B54" s="814"/>
      <c r="C54" s="815"/>
      <c r="D54" s="815"/>
      <c r="E54" s="816"/>
      <c r="F54" s="829"/>
      <c r="G54" s="815"/>
      <c r="H54" s="830"/>
      <c r="I54" s="831"/>
      <c r="J54" s="829"/>
      <c r="K54" s="815"/>
      <c r="L54" s="830"/>
      <c r="M54" s="831"/>
      <c r="N54" s="814"/>
      <c r="O54" s="815"/>
      <c r="P54" s="815"/>
      <c r="Q54" s="831"/>
      <c r="R54" s="882"/>
      <c r="S54" s="883"/>
      <c r="T54" s="883"/>
      <c r="U54" s="883"/>
    </row>
    <row r="55" spans="1:21" ht="12.75">
      <c r="A55" s="394" t="s">
        <v>533</v>
      </c>
      <c r="B55" s="823"/>
      <c r="C55" s="824"/>
      <c r="D55" s="824"/>
      <c r="E55" s="825"/>
      <c r="F55" s="823"/>
      <c r="G55" s="824"/>
      <c r="H55" s="824"/>
      <c r="I55" s="825"/>
      <c r="J55" s="823"/>
      <c r="K55" s="824"/>
      <c r="L55" s="824"/>
      <c r="M55" s="825"/>
      <c r="N55" s="823"/>
      <c r="O55" s="824"/>
      <c r="P55" s="824"/>
      <c r="Q55" s="825"/>
      <c r="R55" s="886"/>
      <c r="S55" s="887"/>
      <c r="T55" s="887"/>
      <c r="U55" s="887"/>
    </row>
    <row r="56" spans="1:21" ht="13.5" thickBot="1">
      <c r="A56" s="401" t="s">
        <v>534</v>
      </c>
      <c r="B56" s="92"/>
      <c r="C56" s="93"/>
      <c r="D56" s="93"/>
      <c r="E56" s="94"/>
      <c r="F56" s="92"/>
      <c r="G56" s="93"/>
      <c r="H56" s="93"/>
      <c r="I56" s="94"/>
      <c r="J56" s="92"/>
      <c r="K56" s="93"/>
      <c r="L56" s="93"/>
      <c r="M56" s="94"/>
      <c r="N56" s="92"/>
      <c r="O56" s="93"/>
      <c r="P56" s="93"/>
      <c r="Q56" s="94"/>
      <c r="R56" s="888"/>
      <c r="S56" s="60"/>
      <c r="T56" s="60"/>
      <c r="U56" s="60"/>
    </row>
    <row r="57" spans="1:21" ht="13.5" thickBot="1">
      <c r="A57" s="400" t="s">
        <v>535</v>
      </c>
      <c r="B57" s="826">
        <f aca="true" t="shared" si="13" ref="B57:I57">SUM(B55:B56)</f>
        <v>0</v>
      </c>
      <c r="C57" s="827">
        <f t="shared" si="13"/>
        <v>0</v>
      </c>
      <c r="D57" s="827">
        <f t="shared" si="13"/>
        <v>0</v>
      </c>
      <c r="E57" s="828">
        <f t="shared" si="13"/>
        <v>0</v>
      </c>
      <c r="F57" s="826">
        <f t="shared" si="13"/>
        <v>0</v>
      </c>
      <c r="G57" s="827">
        <f t="shared" si="13"/>
        <v>0</v>
      </c>
      <c r="H57" s="827">
        <f t="shared" si="13"/>
        <v>0</v>
      </c>
      <c r="I57" s="828">
        <f t="shared" si="13"/>
        <v>0</v>
      </c>
      <c r="J57" s="826">
        <f aca="true" t="shared" si="14" ref="J57:Q57">SUM(J55:J56)</f>
        <v>0</v>
      </c>
      <c r="K57" s="827">
        <f t="shared" si="14"/>
        <v>0</v>
      </c>
      <c r="L57" s="827">
        <f t="shared" si="14"/>
        <v>0</v>
      </c>
      <c r="M57" s="828">
        <f t="shared" si="14"/>
        <v>0</v>
      </c>
      <c r="N57" s="826">
        <f t="shared" si="14"/>
        <v>0</v>
      </c>
      <c r="O57" s="827">
        <f t="shared" si="14"/>
        <v>0</v>
      </c>
      <c r="P57" s="827">
        <f t="shared" si="14"/>
        <v>0</v>
      </c>
      <c r="Q57" s="828">
        <f t="shared" si="14"/>
        <v>0</v>
      </c>
      <c r="R57" s="889"/>
      <c r="S57" s="890"/>
      <c r="T57" s="890"/>
      <c r="U57" s="890"/>
    </row>
    <row r="58" spans="1:3" ht="13.5" thickBot="1">
      <c r="A58" s="1134" t="s">
        <v>596</v>
      </c>
      <c r="B58" s="1134"/>
      <c r="C58" s="60"/>
    </row>
    <row r="59" spans="1:21" ht="28.5" customHeight="1" thickBot="1">
      <c r="A59" s="392" t="s">
        <v>536</v>
      </c>
      <c r="B59" s="832"/>
      <c r="C59" s="815"/>
      <c r="D59" s="815"/>
      <c r="E59" s="833"/>
      <c r="F59" s="829"/>
      <c r="G59" s="815"/>
      <c r="H59" s="840"/>
      <c r="I59" s="831"/>
      <c r="J59" s="829"/>
      <c r="K59" s="815"/>
      <c r="L59" s="840"/>
      <c r="M59" s="831"/>
      <c r="N59" s="832"/>
      <c r="O59" s="815"/>
      <c r="P59" s="815"/>
      <c r="Q59" s="831"/>
      <c r="R59" s="891"/>
      <c r="S59" s="883"/>
      <c r="T59" s="883"/>
      <c r="U59" s="883"/>
    </row>
    <row r="60" spans="1:21" ht="26.25" thickBot="1">
      <c r="A60" s="393" t="s">
        <v>597</v>
      </c>
      <c r="B60" s="834"/>
      <c r="C60" s="835"/>
      <c r="D60" s="835"/>
      <c r="E60" s="836"/>
      <c r="F60" s="834"/>
      <c r="G60" s="835"/>
      <c r="H60" s="835"/>
      <c r="I60" s="836"/>
      <c r="J60" s="834"/>
      <c r="K60" s="835"/>
      <c r="L60" s="835"/>
      <c r="M60" s="836"/>
      <c r="N60" s="834"/>
      <c r="O60" s="835"/>
      <c r="P60" s="835"/>
      <c r="Q60" s="836"/>
      <c r="R60" s="892"/>
      <c r="S60" s="893"/>
      <c r="T60" s="893"/>
      <c r="U60" s="893"/>
    </row>
    <row r="61" spans="1:21" ht="41.25" customHeight="1" thickBot="1">
      <c r="A61" s="392" t="s">
        <v>537</v>
      </c>
      <c r="B61" s="837"/>
      <c r="C61" s="838"/>
      <c r="D61" s="838"/>
      <c r="E61" s="839"/>
      <c r="F61" s="837"/>
      <c r="G61" s="838"/>
      <c r="H61" s="838"/>
      <c r="I61" s="839"/>
      <c r="J61" s="837"/>
      <c r="K61" s="838"/>
      <c r="L61" s="838"/>
      <c r="M61" s="839"/>
      <c r="N61" s="837"/>
      <c r="O61" s="838"/>
      <c r="P61" s="838"/>
      <c r="Q61" s="839"/>
      <c r="R61" s="894"/>
      <c r="S61" s="895"/>
      <c r="T61" s="895"/>
      <c r="U61" s="895"/>
    </row>
    <row r="62" spans="1:21" ht="12.75">
      <c r="A62" s="394" t="s">
        <v>598</v>
      </c>
      <c r="B62" s="823"/>
      <c r="C62" s="824"/>
      <c r="D62" s="824"/>
      <c r="E62" s="825"/>
      <c r="F62" s="823"/>
      <c r="G62" s="824"/>
      <c r="H62" s="824"/>
      <c r="I62" s="825"/>
      <c r="J62" s="823"/>
      <c r="K62" s="824"/>
      <c r="L62" s="824"/>
      <c r="M62" s="825"/>
      <c r="N62" s="823"/>
      <c r="O62" s="824"/>
      <c r="P62" s="824"/>
      <c r="Q62" s="825"/>
      <c r="R62" s="886"/>
      <c r="S62" s="887"/>
      <c r="T62" s="887"/>
      <c r="U62" s="887"/>
    </row>
    <row r="63" spans="1:21" ht="13.5" thickBot="1">
      <c r="A63" s="395" t="s">
        <v>599</v>
      </c>
      <c r="B63" s="207"/>
      <c r="C63" s="208"/>
      <c r="D63" s="208"/>
      <c r="E63" s="209"/>
      <c r="F63" s="207"/>
      <c r="G63" s="208"/>
      <c r="H63" s="208"/>
      <c r="I63" s="209"/>
      <c r="J63" s="207"/>
      <c r="K63" s="208"/>
      <c r="L63" s="208"/>
      <c r="M63" s="209"/>
      <c r="N63" s="207"/>
      <c r="O63" s="208"/>
      <c r="P63" s="208"/>
      <c r="Q63" s="209"/>
      <c r="R63" s="848"/>
      <c r="S63" s="849"/>
      <c r="T63" s="849"/>
      <c r="U63" s="849"/>
    </row>
    <row r="64" spans="1:21" ht="13.5" thickBot="1">
      <c r="A64" s="396" t="s">
        <v>600</v>
      </c>
      <c r="B64" s="826"/>
      <c r="C64" s="827"/>
      <c r="D64" s="827"/>
      <c r="E64" s="828"/>
      <c r="F64" s="826"/>
      <c r="G64" s="827"/>
      <c r="H64" s="827"/>
      <c r="I64" s="828"/>
      <c r="J64" s="826"/>
      <c r="K64" s="827"/>
      <c r="L64" s="827"/>
      <c r="M64" s="828"/>
      <c r="N64" s="826"/>
      <c r="O64" s="827"/>
      <c r="P64" s="827"/>
      <c r="Q64" s="828"/>
      <c r="R64" s="889"/>
      <c r="S64" s="890"/>
      <c r="T64" s="890"/>
      <c r="U64" s="890"/>
    </row>
  </sheetData>
  <sheetProtection/>
  <mergeCells count="14">
    <mergeCell ref="R1:U1"/>
    <mergeCell ref="R24:U24"/>
    <mergeCell ref="F24:I24"/>
    <mergeCell ref="F1:I1"/>
    <mergeCell ref="N1:Q1"/>
    <mergeCell ref="N24:Q24"/>
    <mergeCell ref="J1:M1"/>
    <mergeCell ref="J24:M24"/>
    <mergeCell ref="B1:E1"/>
    <mergeCell ref="A1:A2"/>
    <mergeCell ref="A50:B50"/>
    <mergeCell ref="A58:B58"/>
    <mergeCell ref="A24:A25"/>
    <mergeCell ref="B24:E24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300" verticalDpi="300" orientation="landscape" paperSize="9" scale="55" r:id="rId1"/>
  <headerFooter alignWithMargins="0">
    <oddHeader>&amp;C&amp;"Times New Roman,Félkövér"PESTERZSÉBETI LENGYEL NEMZETISÉGI  ÖNKORMÁNYZAT
 2013. ÉVI BEVÉTELEI ÉS KIADÁSAI
(e Ft)&amp;R&amp;"Times New Roman,Félkövér"1. sz. melléklet&amp;"MS Sans Serif,Normál"
</oddHeader>
  </headerFooter>
  <rowBreaks count="1" manualBreakCount="1">
    <brk id="23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65"/>
  <sheetViews>
    <sheetView zoomScale="75" zoomScaleNormal="75" zoomScalePageLayoutView="0" workbookViewId="0" topLeftCell="A1">
      <pane xSplit="7" topLeftCell="H1" activePane="topRight" state="frozen"/>
      <selection pane="topLeft" activeCell="F22" sqref="F22"/>
      <selection pane="topRight" activeCell="L21" sqref="L21"/>
    </sheetView>
  </sheetViews>
  <sheetFormatPr defaultColWidth="9.140625" defaultRowHeight="12.75"/>
  <cols>
    <col min="1" max="4" width="5.7109375" style="709" customWidth="1"/>
    <col min="5" max="5" width="6.28125" style="709" customWidth="1"/>
    <col min="6" max="6" width="9.28125" style="709" customWidth="1"/>
    <col min="7" max="7" width="68.8515625" style="709" customWidth="1"/>
    <col min="8" max="8" width="17.7109375" style="709" customWidth="1"/>
    <col min="9" max="16384" width="9.140625" style="709" customWidth="1"/>
  </cols>
  <sheetData>
    <row r="1" spans="1:8" ht="21.75" customHeight="1">
      <c r="A1" s="1208" t="s">
        <v>294</v>
      </c>
      <c r="B1" s="1208"/>
      <c r="C1" s="1208"/>
      <c r="D1" s="1208"/>
      <c r="E1" s="1208"/>
      <c r="F1" s="1208"/>
      <c r="G1" s="1208"/>
      <c r="H1" s="704"/>
    </row>
    <row r="2" spans="1:8" ht="16.5" customHeight="1">
      <c r="A2" s="1220" t="s">
        <v>295</v>
      </c>
      <c r="B2" s="1220"/>
      <c r="C2" s="1220"/>
      <c r="D2" s="1220"/>
      <c r="E2" s="1220"/>
      <c r="F2" s="1220"/>
      <c r="G2" s="1220"/>
      <c r="H2" s="781">
        <f>H3+H6+H24</f>
        <v>0</v>
      </c>
    </row>
    <row r="3" spans="1:8" s="713" customFormat="1" ht="16.5" customHeight="1">
      <c r="A3" s="1215" t="s">
        <v>112</v>
      </c>
      <c r="B3" s="1215"/>
      <c r="C3" s="1215"/>
      <c r="D3" s="1215"/>
      <c r="E3" s="1215"/>
      <c r="F3" s="1215"/>
      <c r="G3" s="1215"/>
      <c r="H3" s="782">
        <f>SUM(H4:H5)</f>
        <v>0</v>
      </c>
    </row>
    <row r="4" spans="1:8" ht="16.5" customHeight="1">
      <c r="A4" s="1214" t="s">
        <v>296</v>
      </c>
      <c r="B4" s="1214"/>
      <c r="C4" s="1214"/>
      <c r="D4" s="1214"/>
      <c r="E4" s="1214"/>
      <c r="F4" s="1214"/>
      <c r="G4" s="1214"/>
      <c r="H4" s="767">
        <v>0</v>
      </c>
    </row>
    <row r="5" spans="1:8" ht="16.5" customHeight="1">
      <c r="A5" s="1214" t="s">
        <v>297</v>
      </c>
      <c r="B5" s="1214"/>
      <c r="C5" s="1214"/>
      <c r="D5" s="1214"/>
      <c r="E5" s="1214"/>
      <c r="F5" s="1214"/>
      <c r="G5" s="1214"/>
      <c r="H5" s="767"/>
    </row>
    <row r="6" spans="1:8" s="713" customFormat="1" ht="16.5" customHeight="1">
      <c r="A6" s="1215" t="s">
        <v>134</v>
      </c>
      <c r="B6" s="1215"/>
      <c r="C6" s="1215"/>
      <c r="D6" s="1215"/>
      <c r="E6" s="1215"/>
      <c r="F6" s="1215"/>
      <c r="G6" s="1215"/>
      <c r="H6" s="782">
        <f>H7+H18+H21</f>
        <v>0</v>
      </c>
    </row>
    <row r="7" spans="1:8" s="713" customFormat="1" ht="16.5" customHeight="1">
      <c r="A7" s="1218" t="s">
        <v>135</v>
      </c>
      <c r="B7" s="1218"/>
      <c r="C7" s="1218"/>
      <c r="D7" s="1218"/>
      <c r="E7" s="1218"/>
      <c r="F7" s="1218"/>
      <c r="G7" s="1218"/>
      <c r="H7" s="782">
        <f>H8+H13</f>
        <v>0</v>
      </c>
    </row>
    <row r="8" spans="1:8" s="713" customFormat="1" ht="16.5" customHeight="1">
      <c r="A8" s="1218" t="s">
        <v>136</v>
      </c>
      <c r="B8" s="1218"/>
      <c r="C8" s="1218"/>
      <c r="D8" s="1218"/>
      <c r="E8" s="1218"/>
      <c r="F8" s="1218"/>
      <c r="G8" s="1218"/>
      <c r="H8" s="782">
        <f>SUM(H9:H12)</f>
        <v>0</v>
      </c>
    </row>
    <row r="9" spans="1:8" ht="16.5" customHeight="1">
      <c r="A9" s="1214" t="s">
        <v>298</v>
      </c>
      <c r="B9" s="1214"/>
      <c r="C9" s="1214"/>
      <c r="D9" s="1214"/>
      <c r="E9" s="1214"/>
      <c r="F9" s="1214"/>
      <c r="G9" s="1214"/>
      <c r="H9" s="767">
        <v>0</v>
      </c>
    </row>
    <row r="10" spans="1:8" ht="16.5" customHeight="1">
      <c r="A10" s="1214" t="s">
        <v>299</v>
      </c>
      <c r="B10" s="1214"/>
      <c r="C10" s="1214"/>
      <c r="D10" s="1214"/>
      <c r="E10" s="1214"/>
      <c r="F10" s="1214"/>
      <c r="G10" s="1214"/>
      <c r="H10" s="767">
        <v>0</v>
      </c>
    </row>
    <row r="11" spans="1:8" ht="16.5" customHeight="1">
      <c r="A11" s="1214" t="s">
        <v>300</v>
      </c>
      <c r="B11" s="1214"/>
      <c r="C11" s="1214"/>
      <c r="D11" s="1214"/>
      <c r="E11" s="1214"/>
      <c r="F11" s="1214"/>
      <c r="G11" s="1214"/>
      <c r="H11" s="767">
        <v>0</v>
      </c>
    </row>
    <row r="12" spans="1:8" ht="16.5" customHeight="1">
      <c r="A12" s="1214" t="s">
        <v>301</v>
      </c>
      <c r="B12" s="1214"/>
      <c r="C12" s="1214"/>
      <c r="D12" s="1214"/>
      <c r="E12" s="1214"/>
      <c r="F12" s="1214"/>
      <c r="G12" s="1214"/>
      <c r="H12" s="767">
        <v>0</v>
      </c>
    </row>
    <row r="13" spans="1:8" ht="16.5" customHeight="1">
      <c r="A13" s="1218" t="s">
        <v>150</v>
      </c>
      <c r="B13" s="1218"/>
      <c r="C13" s="1218"/>
      <c r="D13" s="1218"/>
      <c r="E13" s="1218"/>
      <c r="F13" s="1218"/>
      <c r="G13" s="1218"/>
      <c r="H13" s="781">
        <f>SUM(H14:H17)</f>
        <v>0</v>
      </c>
    </row>
    <row r="14" spans="1:8" ht="16.5" customHeight="1">
      <c r="A14" s="1214" t="s">
        <v>302</v>
      </c>
      <c r="B14" s="1214"/>
      <c r="C14" s="1214"/>
      <c r="D14" s="1214"/>
      <c r="E14" s="1214"/>
      <c r="F14" s="1214"/>
      <c r="G14" s="1214"/>
      <c r="H14" s="767">
        <v>0</v>
      </c>
    </row>
    <row r="15" spans="1:8" ht="16.5" customHeight="1">
      <c r="A15" s="1214" t="s">
        <v>303</v>
      </c>
      <c r="B15" s="1214"/>
      <c r="C15" s="1214"/>
      <c r="D15" s="1214"/>
      <c r="E15" s="1214"/>
      <c r="F15" s="1214"/>
      <c r="G15" s="1214"/>
      <c r="H15" s="767">
        <v>0</v>
      </c>
    </row>
    <row r="16" spans="1:8" ht="16.5" customHeight="1">
      <c r="A16" s="1214" t="s">
        <v>304</v>
      </c>
      <c r="B16" s="1214"/>
      <c r="C16" s="1214"/>
      <c r="D16" s="1214"/>
      <c r="E16" s="1214"/>
      <c r="F16" s="1214"/>
      <c r="G16" s="1214"/>
      <c r="H16" s="767"/>
    </row>
    <row r="17" spans="1:8" ht="30" customHeight="1">
      <c r="A17" s="1212" t="s">
        <v>311</v>
      </c>
      <c r="B17" s="1212"/>
      <c r="C17" s="1212"/>
      <c r="D17" s="1212"/>
      <c r="E17" s="1212"/>
      <c r="F17" s="1212"/>
      <c r="G17" s="1212"/>
      <c r="H17" s="767">
        <v>0</v>
      </c>
    </row>
    <row r="18" spans="1:8" ht="16.5" customHeight="1">
      <c r="A18" s="1215" t="s">
        <v>157</v>
      </c>
      <c r="B18" s="1215"/>
      <c r="C18" s="1215"/>
      <c r="D18" s="1215"/>
      <c r="E18" s="1215"/>
      <c r="F18" s="1215"/>
      <c r="G18" s="1215"/>
      <c r="H18" s="781">
        <f>SUM(H19:H20)</f>
        <v>0</v>
      </c>
    </row>
    <row r="19" spans="1:8" ht="16.5" customHeight="1">
      <c r="A19" s="1214" t="s">
        <v>312</v>
      </c>
      <c r="B19" s="1214"/>
      <c r="C19" s="1214"/>
      <c r="D19" s="1214"/>
      <c r="E19" s="1214"/>
      <c r="F19" s="1214"/>
      <c r="G19" s="1214"/>
      <c r="H19" s="767">
        <v>0</v>
      </c>
    </row>
    <row r="20" spans="1:8" ht="16.5" customHeight="1">
      <c r="A20" s="1214" t="s">
        <v>313</v>
      </c>
      <c r="B20" s="1214"/>
      <c r="C20" s="1214"/>
      <c r="D20" s="1214"/>
      <c r="E20" s="1214"/>
      <c r="F20" s="1214"/>
      <c r="G20" s="1214"/>
      <c r="H20" s="767"/>
    </row>
    <row r="21" spans="1:8" ht="16.5" customHeight="1">
      <c r="A21" s="1215" t="s">
        <v>314</v>
      </c>
      <c r="B21" s="1215"/>
      <c r="C21" s="1215"/>
      <c r="D21" s="1215"/>
      <c r="E21" s="1215"/>
      <c r="F21" s="1215"/>
      <c r="G21" s="1215"/>
      <c r="H21" s="781">
        <f>SUM(H22:H23)</f>
        <v>0</v>
      </c>
    </row>
    <row r="22" spans="1:8" ht="16.5" customHeight="1">
      <c r="A22" s="1214" t="s">
        <v>315</v>
      </c>
      <c r="B22" s="1214"/>
      <c r="C22" s="1214"/>
      <c r="D22" s="1214"/>
      <c r="E22" s="1214"/>
      <c r="F22" s="1214"/>
      <c r="G22" s="1214"/>
      <c r="H22" s="767">
        <v>0</v>
      </c>
    </row>
    <row r="23" spans="1:8" ht="16.5" customHeight="1">
      <c r="A23" s="1214" t="s">
        <v>316</v>
      </c>
      <c r="B23" s="1214"/>
      <c r="C23" s="1214"/>
      <c r="D23" s="1214"/>
      <c r="E23" s="1214"/>
      <c r="F23" s="1214"/>
      <c r="G23" s="1214"/>
      <c r="H23" s="767"/>
    </row>
    <row r="24" spans="1:8" ht="16.5" customHeight="1">
      <c r="A24" s="1215" t="s">
        <v>232</v>
      </c>
      <c r="B24" s="1215"/>
      <c r="C24" s="1215"/>
      <c r="D24" s="1215"/>
      <c r="E24" s="1215"/>
      <c r="F24" s="1215"/>
      <c r="G24" s="1215"/>
      <c r="H24" s="781">
        <f>H25+H28+H31</f>
        <v>0</v>
      </c>
    </row>
    <row r="25" spans="1:8" ht="33.75" customHeight="1">
      <c r="A25" s="1219" t="s">
        <v>317</v>
      </c>
      <c r="B25" s="1219"/>
      <c r="C25" s="1219"/>
      <c r="D25" s="1219"/>
      <c r="E25" s="1219"/>
      <c r="F25" s="1219"/>
      <c r="G25" s="1219"/>
      <c r="H25" s="781">
        <f>SUM(H26:H27)</f>
        <v>0</v>
      </c>
    </row>
    <row r="26" spans="1:8" ht="16.5" customHeight="1">
      <c r="A26" s="1214" t="s">
        <v>318</v>
      </c>
      <c r="B26" s="1214"/>
      <c r="C26" s="1214"/>
      <c r="D26" s="1214"/>
      <c r="E26" s="1214"/>
      <c r="F26" s="1214"/>
      <c r="G26" s="1214"/>
      <c r="H26" s="767">
        <v>0</v>
      </c>
    </row>
    <row r="27" spans="1:8" ht="16.5" customHeight="1">
      <c r="A27" s="1214" t="s">
        <v>319</v>
      </c>
      <c r="B27" s="1214"/>
      <c r="C27" s="1214"/>
      <c r="D27" s="1214"/>
      <c r="E27" s="1214"/>
      <c r="F27" s="1214"/>
      <c r="G27" s="1214"/>
      <c r="H27" s="767">
        <v>0</v>
      </c>
    </row>
    <row r="28" spans="1:8" ht="32.25" customHeight="1">
      <c r="A28" s="1219" t="s">
        <v>320</v>
      </c>
      <c r="B28" s="1219"/>
      <c r="C28" s="1219"/>
      <c r="D28" s="1219"/>
      <c r="E28" s="1219"/>
      <c r="F28" s="1219"/>
      <c r="G28" s="1219"/>
      <c r="H28" s="781">
        <f>SUM(H29:H30)</f>
        <v>0</v>
      </c>
    </row>
    <row r="29" spans="1:8" ht="33.75" customHeight="1">
      <c r="A29" s="1212" t="s">
        <v>321</v>
      </c>
      <c r="B29" s="1212"/>
      <c r="C29" s="1212"/>
      <c r="D29" s="1212"/>
      <c r="E29" s="1212"/>
      <c r="F29" s="1212"/>
      <c r="G29" s="1212"/>
      <c r="H29" s="767">
        <v>0</v>
      </c>
    </row>
    <row r="30" spans="1:8" ht="27.75" customHeight="1">
      <c r="A30" s="1212" t="s">
        <v>322</v>
      </c>
      <c r="B30" s="1212"/>
      <c r="C30" s="1212"/>
      <c r="D30" s="1212"/>
      <c r="E30" s="1212"/>
      <c r="F30" s="1212"/>
      <c r="G30" s="1212"/>
      <c r="H30" s="767">
        <v>0</v>
      </c>
    </row>
    <row r="31" spans="1:8" ht="16.5" customHeight="1">
      <c r="A31" s="1218" t="s">
        <v>323</v>
      </c>
      <c r="B31" s="1218"/>
      <c r="C31" s="1218"/>
      <c r="D31" s="1218"/>
      <c r="E31" s="1218"/>
      <c r="F31" s="1218"/>
      <c r="G31" s="1218"/>
      <c r="H31" s="781">
        <f>SUM(H32:H33)</f>
        <v>0</v>
      </c>
    </row>
    <row r="32" spans="1:8" ht="18" customHeight="1">
      <c r="A32" s="1212" t="s">
        <v>324</v>
      </c>
      <c r="B32" s="1212"/>
      <c r="C32" s="1212"/>
      <c r="D32" s="1212"/>
      <c r="E32" s="1212"/>
      <c r="F32" s="1212"/>
      <c r="G32" s="1212"/>
      <c r="H32" s="767">
        <v>0</v>
      </c>
    </row>
    <row r="33" spans="1:8" ht="34.5" customHeight="1">
      <c r="A33" s="1212" t="s">
        <v>325</v>
      </c>
      <c r="B33" s="1212"/>
      <c r="C33" s="1212"/>
      <c r="D33" s="1212"/>
      <c r="E33" s="1212"/>
      <c r="F33" s="1212"/>
      <c r="G33" s="1212"/>
      <c r="H33" s="767">
        <v>0</v>
      </c>
    </row>
    <row r="34" spans="1:8" ht="16.5" customHeight="1">
      <c r="A34" s="1220" t="s">
        <v>326</v>
      </c>
      <c r="B34" s="1220"/>
      <c r="C34" s="1220"/>
      <c r="D34" s="1220"/>
      <c r="E34" s="1220"/>
      <c r="F34" s="1220"/>
      <c r="G34" s="1220"/>
      <c r="H34" s="781">
        <f>H35+H37+H46</f>
        <v>0</v>
      </c>
    </row>
    <row r="35" spans="1:8" ht="16.5" customHeight="1">
      <c r="A35" s="1215" t="s">
        <v>112</v>
      </c>
      <c r="B35" s="1215"/>
      <c r="C35" s="1215"/>
      <c r="D35" s="1215"/>
      <c r="E35" s="1215"/>
      <c r="F35" s="1215"/>
      <c r="G35" s="1215"/>
      <c r="H35" s="781">
        <f>H36</f>
        <v>0</v>
      </c>
    </row>
    <row r="36" spans="1:8" ht="16.5" customHeight="1">
      <c r="A36" s="1214" t="s">
        <v>327</v>
      </c>
      <c r="B36" s="1214"/>
      <c r="C36" s="1214"/>
      <c r="D36" s="1214"/>
      <c r="E36" s="1214"/>
      <c r="F36" s="1214"/>
      <c r="G36" s="1214"/>
      <c r="H36" s="767">
        <v>0</v>
      </c>
    </row>
    <row r="37" spans="1:8" ht="16.5" customHeight="1">
      <c r="A37" s="1215" t="s">
        <v>134</v>
      </c>
      <c r="B37" s="1215"/>
      <c r="C37" s="1215"/>
      <c r="D37" s="1215"/>
      <c r="E37" s="1215"/>
      <c r="F37" s="1215"/>
      <c r="G37" s="1215"/>
      <c r="H37" s="781">
        <f>H38+H42+H44</f>
        <v>0</v>
      </c>
    </row>
    <row r="38" spans="1:8" ht="16.5" customHeight="1">
      <c r="A38" s="1218" t="s">
        <v>135</v>
      </c>
      <c r="B38" s="1218"/>
      <c r="C38" s="1218"/>
      <c r="D38" s="1218"/>
      <c r="E38" s="1218"/>
      <c r="F38" s="1218"/>
      <c r="G38" s="1218"/>
      <c r="H38" s="781">
        <f>SUM(H39:H41)</f>
        <v>0</v>
      </c>
    </row>
    <row r="39" spans="1:8" ht="16.5" customHeight="1">
      <c r="A39" s="1214" t="s">
        <v>328</v>
      </c>
      <c r="B39" s="1214"/>
      <c r="C39" s="1214"/>
      <c r="D39" s="1214"/>
      <c r="E39" s="1214"/>
      <c r="F39" s="1214"/>
      <c r="G39" s="1214"/>
      <c r="H39" s="767">
        <v>0</v>
      </c>
    </row>
    <row r="40" spans="1:8" ht="16.5" customHeight="1">
      <c r="A40" s="1214" t="s">
        <v>329</v>
      </c>
      <c r="B40" s="1214"/>
      <c r="C40" s="1214"/>
      <c r="D40" s="1214"/>
      <c r="E40" s="1214"/>
      <c r="F40" s="1214"/>
      <c r="G40" s="1214"/>
      <c r="H40" s="767">
        <v>0</v>
      </c>
    </row>
    <row r="41" spans="1:8" ht="16.5" customHeight="1">
      <c r="A41" s="1214" t="s">
        <v>330</v>
      </c>
      <c r="B41" s="1214"/>
      <c r="C41" s="1214"/>
      <c r="D41" s="1214"/>
      <c r="E41" s="1214"/>
      <c r="F41" s="1214"/>
      <c r="G41" s="1214"/>
      <c r="H41" s="767">
        <v>0</v>
      </c>
    </row>
    <row r="42" spans="1:8" ht="16.5" customHeight="1">
      <c r="A42" s="1215" t="s">
        <v>157</v>
      </c>
      <c r="B42" s="1215"/>
      <c r="C42" s="1215"/>
      <c r="D42" s="1215"/>
      <c r="E42" s="1215"/>
      <c r="F42" s="1215"/>
      <c r="G42" s="1215"/>
      <c r="H42" s="781">
        <f>SUM(H43)</f>
        <v>0</v>
      </c>
    </row>
    <row r="43" spans="1:8" ht="16.5" customHeight="1">
      <c r="A43" s="1214" t="s">
        <v>331</v>
      </c>
      <c r="B43" s="1214"/>
      <c r="C43" s="1214"/>
      <c r="D43" s="1214"/>
      <c r="E43" s="1214"/>
      <c r="F43" s="1214"/>
      <c r="G43" s="1214"/>
      <c r="H43" s="767">
        <v>0</v>
      </c>
    </row>
    <row r="44" spans="1:8" ht="16.5" customHeight="1">
      <c r="A44" s="1215" t="s">
        <v>314</v>
      </c>
      <c r="B44" s="1215"/>
      <c r="C44" s="1215"/>
      <c r="D44" s="1215"/>
      <c r="E44" s="1215"/>
      <c r="F44" s="1215"/>
      <c r="G44" s="1215"/>
      <c r="H44" s="781">
        <f>H45</f>
        <v>0</v>
      </c>
    </row>
    <row r="45" spans="1:8" ht="16.5" customHeight="1">
      <c r="A45" s="1214" t="s">
        <v>332</v>
      </c>
      <c r="B45" s="1214"/>
      <c r="C45" s="1214"/>
      <c r="D45" s="1214"/>
      <c r="E45" s="1214"/>
      <c r="F45" s="1214"/>
      <c r="G45" s="1214"/>
      <c r="H45" s="767">
        <v>0</v>
      </c>
    </row>
    <row r="46" spans="1:8" ht="34.5" customHeight="1">
      <c r="A46" s="1217" t="s">
        <v>232</v>
      </c>
      <c r="B46" s="1217"/>
      <c r="C46" s="1217"/>
      <c r="D46" s="1217"/>
      <c r="E46" s="1217"/>
      <c r="F46" s="1217"/>
      <c r="G46" s="1217"/>
      <c r="H46" s="781">
        <f>SUM(H47:H49)</f>
        <v>0</v>
      </c>
    </row>
    <row r="47" spans="1:8" ht="16.5" customHeight="1">
      <c r="A47" s="1214" t="s">
        <v>333</v>
      </c>
      <c r="B47" s="1214"/>
      <c r="C47" s="1214"/>
      <c r="D47" s="1214"/>
      <c r="E47" s="1214"/>
      <c r="F47" s="1214"/>
      <c r="G47" s="1214"/>
      <c r="H47" s="767">
        <v>0</v>
      </c>
    </row>
    <row r="48" spans="1:8" ht="32.25" customHeight="1">
      <c r="A48" s="1212" t="s">
        <v>334</v>
      </c>
      <c r="B48" s="1212"/>
      <c r="C48" s="1212"/>
      <c r="D48" s="1212"/>
      <c r="E48" s="1212"/>
      <c r="F48" s="1212"/>
      <c r="G48" s="1212"/>
      <c r="H48" s="767">
        <v>0</v>
      </c>
    </row>
    <row r="49" spans="1:8" ht="32.25" customHeight="1">
      <c r="A49" s="1212" t="s">
        <v>335</v>
      </c>
      <c r="B49" s="1212"/>
      <c r="C49" s="1212"/>
      <c r="D49" s="1212"/>
      <c r="E49" s="1212"/>
      <c r="F49" s="1212"/>
      <c r="G49" s="1212"/>
      <c r="H49" s="767">
        <v>0</v>
      </c>
    </row>
    <row r="50" spans="1:8" ht="16.5" customHeight="1">
      <c r="A50" s="1213" t="s">
        <v>336</v>
      </c>
      <c r="B50" s="1213"/>
      <c r="C50" s="1213"/>
      <c r="D50" s="1213"/>
      <c r="E50" s="1213"/>
      <c r="F50" s="1213"/>
      <c r="G50" s="1213"/>
      <c r="H50" s="767">
        <v>0</v>
      </c>
    </row>
    <row r="51" spans="1:8" ht="16.5" customHeight="1">
      <c r="A51" s="1211" t="s">
        <v>337</v>
      </c>
      <c r="B51" s="1211"/>
      <c r="C51" s="1211"/>
      <c r="D51" s="1211"/>
      <c r="E51" s="1211"/>
      <c r="F51" s="1211"/>
      <c r="G51" s="1211"/>
      <c r="H51" s="783">
        <v>0</v>
      </c>
    </row>
    <row r="52" spans="1:8" ht="16.5" customHeight="1">
      <c r="A52" s="1211" t="s">
        <v>338</v>
      </c>
      <c r="B52" s="1211"/>
      <c r="C52" s="1211"/>
      <c r="D52" s="1211"/>
      <c r="E52" s="1211"/>
      <c r="F52" s="1211"/>
      <c r="G52" s="1211"/>
      <c r="H52" s="784">
        <v>0</v>
      </c>
    </row>
    <row r="53" spans="1:8" ht="16.5" customHeight="1">
      <c r="A53" s="1216" t="s">
        <v>339</v>
      </c>
      <c r="B53" s="1216"/>
      <c r="C53" s="1216"/>
      <c r="D53" s="1216"/>
      <c r="E53" s="1216"/>
      <c r="F53" s="1216"/>
      <c r="G53" s="1216"/>
      <c r="H53" s="785">
        <v>0</v>
      </c>
    </row>
    <row r="54" spans="1:8" ht="16.5" customHeight="1">
      <c r="A54" s="1211" t="s">
        <v>340</v>
      </c>
      <c r="B54" s="1211"/>
      <c r="C54" s="1211"/>
      <c r="D54" s="1211"/>
      <c r="E54" s="1211"/>
      <c r="F54" s="1211"/>
      <c r="G54" s="1211"/>
      <c r="H54" s="784">
        <v>0</v>
      </c>
    </row>
    <row r="55" spans="1:8" ht="16.5" customHeight="1">
      <c r="A55" s="1211" t="s">
        <v>341</v>
      </c>
      <c r="B55" s="1211"/>
      <c r="C55" s="1211"/>
      <c r="D55" s="1211"/>
      <c r="E55" s="1211"/>
      <c r="F55" s="1211"/>
      <c r="G55" s="1211"/>
      <c r="H55" s="784">
        <v>0</v>
      </c>
    </row>
    <row r="56" spans="1:8" ht="16.5" customHeight="1">
      <c r="A56" s="1211" t="s">
        <v>342</v>
      </c>
      <c r="B56" s="1211"/>
      <c r="C56" s="1211"/>
      <c r="D56" s="1211"/>
      <c r="E56" s="1211"/>
      <c r="F56" s="1211"/>
      <c r="G56" s="1211"/>
      <c r="H56" s="784">
        <v>0</v>
      </c>
    </row>
    <row r="57" spans="1:8" ht="16.5" customHeight="1">
      <c r="A57" s="1211" t="s">
        <v>343</v>
      </c>
      <c r="B57" s="1211"/>
      <c r="C57" s="1211"/>
      <c r="D57" s="1211"/>
      <c r="E57" s="1211"/>
      <c r="F57" s="1211"/>
      <c r="G57" s="1211"/>
      <c r="H57" s="784">
        <v>0</v>
      </c>
    </row>
    <row r="58" spans="1:8" ht="16.5" customHeight="1">
      <c r="A58" s="1211" t="s">
        <v>344</v>
      </c>
      <c r="B58" s="1211"/>
      <c r="C58" s="1211"/>
      <c r="D58" s="1211"/>
      <c r="E58" s="1211"/>
      <c r="F58" s="1211"/>
      <c r="G58" s="1211"/>
      <c r="H58" s="784">
        <v>0</v>
      </c>
    </row>
    <row r="59" spans="1:8" ht="16.5" customHeight="1">
      <c r="A59" s="786"/>
      <c r="B59" s="787"/>
      <c r="C59" s="787"/>
      <c r="D59" s="787"/>
      <c r="E59" s="787"/>
      <c r="F59" s="787"/>
      <c r="G59" s="788"/>
      <c r="H59" s="784"/>
    </row>
    <row r="60" spans="1:8" ht="16.5" customHeight="1">
      <c r="A60" s="1208" t="s">
        <v>345</v>
      </c>
      <c r="B60" s="1208"/>
      <c r="C60" s="1208"/>
      <c r="D60" s="1208"/>
      <c r="E60" s="1208"/>
      <c r="F60" s="1208"/>
      <c r="G60" s="1208"/>
      <c r="H60" s="784"/>
    </row>
    <row r="61" spans="1:8" ht="16.5" customHeight="1">
      <c r="A61" s="1210" t="s">
        <v>346</v>
      </c>
      <c r="B61" s="1210"/>
      <c r="C61" s="1210"/>
      <c r="D61" s="1210"/>
      <c r="E61" s="1210"/>
      <c r="F61" s="1210"/>
      <c r="G61" s="1210"/>
      <c r="H61" s="784">
        <v>0</v>
      </c>
    </row>
    <row r="62" spans="1:8" ht="16.5" customHeight="1">
      <c r="A62" s="1210" t="s">
        <v>347</v>
      </c>
      <c r="B62" s="1210"/>
      <c r="C62" s="1210"/>
      <c r="D62" s="1210"/>
      <c r="E62" s="1210"/>
      <c r="F62" s="1210"/>
      <c r="G62" s="1210"/>
      <c r="H62" s="784">
        <v>0</v>
      </c>
    </row>
    <row r="63" spans="1:8" ht="16.5" customHeight="1">
      <c r="A63" s="1210" t="s">
        <v>348</v>
      </c>
      <c r="B63" s="1210"/>
      <c r="C63" s="1210"/>
      <c r="D63" s="1210"/>
      <c r="E63" s="1210"/>
      <c r="F63" s="1210"/>
      <c r="G63" s="1210"/>
      <c r="H63" s="784">
        <v>0</v>
      </c>
    </row>
    <row r="64" spans="1:8" ht="16.5" customHeight="1">
      <c r="A64" s="1210" t="s">
        <v>349</v>
      </c>
      <c r="B64" s="1210"/>
      <c r="C64" s="1210"/>
      <c r="D64" s="1210"/>
      <c r="E64" s="1210"/>
      <c r="F64" s="1210"/>
      <c r="G64" s="1210"/>
      <c r="H64" s="784">
        <v>0</v>
      </c>
    </row>
    <row r="65" spans="1:8" ht="16.5" customHeight="1">
      <c r="A65" s="1210" t="s">
        <v>350</v>
      </c>
      <c r="B65" s="1210"/>
      <c r="C65" s="1210"/>
      <c r="D65" s="1210"/>
      <c r="E65" s="1210"/>
      <c r="F65" s="1210"/>
      <c r="G65" s="1210"/>
      <c r="H65" s="784">
        <v>0</v>
      </c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</sheetData>
  <sheetProtection/>
  <mergeCells count="64">
    <mergeCell ref="A5:G5"/>
    <mergeCell ref="A6:G6"/>
    <mergeCell ref="A1:G1"/>
    <mergeCell ref="A2:G2"/>
    <mergeCell ref="A3:G3"/>
    <mergeCell ref="A4:G4"/>
    <mergeCell ref="A17:G17"/>
    <mergeCell ref="A18:G18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29:G29"/>
    <mergeCell ref="A30:G30"/>
    <mergeCell ref="A19:G19"/>
    <mergeCell ref="A20:G20"/>
    <mergeCell ref="A21:G21"/>
    <mergeCell ref="A22:G22"/>
    <mergeCell ref="A23:G23"/>
    <mergeCell ref="A24:G24"/>
    <mergeCell ref="A37:G37"/>
    <mergeCell ref="A38:G38"/>
    <mergeCell ref="A25:G25"/>
    <mergeCell ref="A26:G26"/>
    <mergeCell ref="A27:G27"/>
    <mergeCell ref="A28:G28"/>
    <mergeCell ref="A31:G31"/>
    <mergeCell ref="A32:G32"/>
    <mergeCell ref="A33:G33"/>
    <mergeCell ref="A34:G34"/>
    <mergeCell ref="A35:G35"/>
    <mergeCell ref="A36:G36"/>
    <mergeCell ref="A53:G53"/>
    <mergeCell ref="A54:G54"/>
    <mergeCell ref="A43:G43"/>
    <mergeCell ref="A44:G44"/>
    <mergeCell ref="A45:G45"/>
    <mergeCell ref="A46:G46"/>
    <mergeCell ref="A47:G47"/>
    <mergeCell ref="A48:G48"/>
    <mergeCell ref="A39:G39"/>
    <mergeCell ref="A40:G40"/>
    <mergeCell ref="A41:G41"/>
    <mergeCell ref="A42:G42"/>
    <mergeCell ref="A49:G49"/>
    <mergeCell ref="A50:G50"/>
    <mergeCell ref="A51:G51"/>
    <mergeCell ref="A52:G52"/>
    <mergeCell ref="A65:G65"/>
    <mergeCell ref="A55:G55"/>
    <mergeCell ref="A56:G56"/>
    <mergeCell ref="A57:G57"/>
    <mergeCell ref="A58:G58"/>
    <mergeCell ref="A60:G60"/>
    <mergeCell ref="A61:G61"/>
    <mergeCell ref="A62:G62"/>
    <mergeCell ref="A63:G63"/>
    <mergeCell ref="A64:G64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58" r:id="rId1"/>
  <headerFooter alignWithMargins="0">
    <oddHeader>&amp;C&amp;"Times New Roman,Normál"VAGYONKIMUTATÁS 
az érték nélkül nyilvántartott eszközökről  (e Ft)
2013. év&amp;R&amp;"Times New Roman,Normál"17.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60" zoomScalePageLayoutView="0" workbookViewId="0" topLeftCell="A13">
      <selection activeCell="N36" sqref="N36:Q51"/>
    </sheetView>
  </sheetViews>
  <sheetFormatPr defaultColWidth="9.140625" defaultRowHeight="12.75"/>
  <cols>
    <col min="1" max="1" width="55.421875" style="1" customWidth="1"/>
    <col min="2" max="2" width="10.8515625" style="1" customWidth="1"/>
    <col min="3" max="3" width="12.00390625" style="1" customWidth="1"/>
    <col min="4" max="4" width="15.00390625" style="1" customWidth="1"/>
    <col min="5" max="5" width="11.421875" style="1" customWidth="1"/>
    <col min="6" max="6" width="10.57421875" style="1" customWidth="1"/>
    <col min="7" max="7" width="12.140625" style="1" customWidth="1"/>
    <col min="8" max="8" width="15.00390625" style="1" customWidth="1"/>
    <col min="9" max="9" width="10.7109375" style="1" customWidth="1"/>
    <col min="10" max="10" width="11.421875" style="1" customWidth="1"/>
    <col min="11" max="11" width="11.57421875" style="1" customWidth="1"/>
    <col min="12" max="12" width="15.00390625" style="1" customWidth="1"/>
    <col min="13" max="13" width="11.421875" style="1" customWidth="1"/>
    <col min="14" max="14" width="11.7109375" style="1" customWidth="1"/>
    <col min="15" max="15" width="11.140625" style="1" customWidth="1"/>
    <col min="16" max="16" width="15.00390625" style="1" customWidth="1"/>
    <col min="17" max="17" width="12.140625" style="1" customWidth="1"/>
    <col min="18" max="16384" width="9.140625" style="1" customWidth="1"/>
  </cols>
  <sheetData>
    <row r="1" spans="1:5" ht="13.5" thickBot="1">
      <c r="A1" s="1139" t="s">
        <v>456</v>
      </c>
      <c r="B1" s="1139"/>
      <c r="C1" s="1139"/>
      <c r="D1" s="1139"/>
      <c r="E1" s="1139"/>
    </row>
    <row r="2" spans="1:17" s="4" customFormat="1" ht="26.25" customHeight="1" thickBot="1">
      <c r="A2" s="1140" t="s">
        <v>431</v>
      </c>
      <c r="B2" s="1129" t="s">
        <v>688</v>
      </c>
      <c r="C2" s="1130"/>
      <c r="D2" s="1130"/>
      <c r="E2" s="1131"/>
      <c r="F2" s="1129" t="s">
        <v>423</v>
      </c>
      <c r="G2" s="1130"/>
      <c r="H2" s="1130"/>
      <c r="I2" s="1131"/>
      <c r="J2" s="1129" t="s">
        <v>425</v>
      </c>
      <c r="K2" s="1130"/>
      <c r="L2" s="1130"/>
      <c r="M2" s="1131"/>
      <c r="N2" s="1129" t="s">
        <v>426</v>
      </c>
      <c r="O2" s="1130"/>
      <c r="P2" s="1130"/>
      <c r="Q2" s="1131"/>
    </row>
    <row r="3" spans="1:17" s="4" customFormat="1" ht="39" thickBot="1">
      <c r="A3" s="1141"/>
      <c r="B3" s="307" t="s">
        <v>565</v>
      </c>
      <c r="C3" s="231" t="s">
        <v>566</v>
      </c>
      <c r="D3" s="231" t="s">
        <v>567</v>
      </c>
      <c r="E3" s="308" t="s">
        <v>496</v>
      </c>
      <c r="F3" s="307" t="s">
        <v>565</v>
      </c>
      <c r="G3" s="231" t="s">
        <v>566</v>
      </c>
      <c r="H3" s="231" t="s">
        <v>567</v>
      </c>
      <c r="I3" s="308" t="s">
        <v>496</v>
      </c>
      <c r="J3" s="307" t="s">
        <v>565</v>
      </c>
      <c r="K3" s="231" t="s">
        <v>566</v>
      </c>
      <c r="L3" s="231" t="s">
        <v>567</v>
      </c>
      <c r="M3" s="308" t="s">
        <v>496</v>
      </c>
      <c r="N3" s="307" t="s">
        <v>565</v>
      </c>
      <c r="O3" s="231" t="s">
        <v>566</v>
      </c>
      <c r="P3" s="231" t="s">
        <v>567</v>
      </c>
      <c r="Q3" s="308" t="s">
        <v>496</v>
      </c>
    </row>
    <row r="4" spans="1:17" s="4" customFormat="1" ht="19.5" customHeight="1">
      <c r="A4" s="14" t="s">
        <v>458</v>
      </c>
      <c r="B4" s="232"/>
      <c r="C4" s="233"/>
      <c r="D4" s="233"/>
      <c r="E4" s="954">
        <f>SUM(B4:D4)</f>
        <v>0</v>
      </c>
      <c r="F4" s="232"/>
      <c r="G4" s="233"/>
      <c r="H4" s="233"/>
      <c r="I4" s="954">
        <f>SUM(F4:H4)</f>
        <v>0</v>
      </c>
      <c r="J4" s="232"/>
      <c r="K4" s="233"/>
      <c r="L4" s="233"/>
      <c r="M4" s="954">
        <f>SUM(J4:L4)</f>
        <v>0</v>
      </c>
      <c r="N4" s="1017">
        <v>0</v>
      </c>
      <c r="O4" s="1018"/>
      <c r="P4" s="1018"/>
      <c r="Q4" s="1019">
        <f>SUM(N4:P4)</f>
        <v>0</v>
      </c>
    </row>
    <row r="5" spans="1:17" s="4" customFormat="1" ht="19.5" customHeight="1">
      <c r="A5" s="15" t="s">
        <v>459</v>
      </c>
      <c r="B5" s="234"/>
      <c r="C5" s="235"/>
      <c r="D5" s="235"/>
      <c r="E5" s="955">
        <f aca="true" t="shared" si="0" ref="E5:E27">SUM(B5:D5)</f>
        <v>0</v>
      </c>
      <c r="F5" s="234"/>
      <c r="G5" s="235"/>
      <c r="H5" s="235"/>
      <c r="I5" s="955">
        <f aca="true" t="shared" si="1" ref="I5:I27">SUM(F5:H5)</f>
        <v>0</v>
      </c>
      <c r="J5" s="234"/>
      <c r="K5" s="235"/>
      <c r="L5" s="235"/>
      <c r="M5" s="955">
        <f aca="true" t="shared" si="2" ref="M5:M27">SUM(J5:L5)</f>
        <v>0</v>
      </c>
      <c r="N5" s="1020">
        <v>0</v>
      </c>
      <c r="O5" s="1021"/>
      <c r="P5" s="1021"/>
      <c r="Q5" s="1022">
        <f aca="true" t="shared" si="3" ref="Q5:Q27">SUM(N5:P5)</f>
        <v>0</v>
      </c>
    </row>
    <row r="6" spans="1:17" s="4" customFormat="1" ht="19.5" customHeight="1">
      <c r="A6" s="15" t="s">
        <v>460</v>
      </c>
      <c r="B6" s="236">
        <f>B7+B8+B9</f>
        <v>0</v>
      </c>
      <c r="C6" s="237"/>
      <c r="D6" s="237"/>
      <c r="E6" s="238">
        <f t="shared" si="0"/>
        <v>0</v>
      </c>
      <c r="F6" s="236">
        <f>F7+F8+F9</f>
        <v>0</v>
      </c>
      <c r="G6" s="237"/>
      <c r="H6" s="237"/>
      <c r="I6" s="238">
        <f t="shared" si="1"/>
        <v>0</v>
      </c>
      <c r="J6" s="236">
        <f>J7+J8+J9</f>
        <v>0</v>
      </c>
      <c r="K6" s="237"/>
      <c r="L6" s="237"/>
      <c r="M6" s="238">
        <f t="shared" si="2"/>
        <v>0</v>
      </c>
      <c r="N6" s="1023">
        <v>0</v>
      </c>
      <c r="O6" s="1024"/>
      <c r="P6" s="1024"/>
      <c r="Q6" s="1025">
        <f t="shared" si="3"/>
        <v>0</v>
      </c>
    </row>
    <row r="7" spans="1:17" s="4" customFormat="1" ht="19.5" customHeight="1">
      <c r="A7" s="16" t="s">
        <v>461</v>
      </c>
      <c r="B7" s="239"/>
      <c r="C7" s="240"/>
      <c r="D7" s="240"/>
      <c r="E7" s="241">
        <f t="shared" si="0"/>
        <v>0</v>
      </c>
      <c r="F7" s="239"/>
      <c r="G7" s="240"/>
      <c r="H7" s="240"/>
      <c r="I7" s="241">
        <f t="shared" si="1"/>
        <v>0</v>
      </c>
      <c r="J7" s="239"/>
      <c r="K7" s="240"/>
      <c r="L7" s="240"/>
      <c r="M7" s="241">
        <f t="shared" si="2"/>
        <v>0</v>
      </c>
      <c r="N7" s="1026">
        <v>0</v>
      </c>
      <c r="O7" s="1027"/>
      <c r="P7" s="1027"/>
      <c r="Q7" s="1028">
        <f t="shared" si="3"/>
        <v>0</v>
      </c>
    </row>
    <row r="8" spans="1:17" s="4" customFormat="1" ht="19.5" customHeight="1">
      <c r="A8" s="17" t="s">
        <v>462</v>
      </c>
      <c r="B8" s="242"/>
      <c r="C8" s="243"/>
      <c r="D8" s="243"/>
      <c r="E8" s="244">
        <f t="shared" si="0"/>
        <v>0</v>
      </c>
      <c r="F8" s="242"/>
      <c r="G8" s="243"/>
      <c r="H8" s="243"/>
      <c r="I8" s="244">
        <f t="shared" si="1"/>
        <v>0</v>
      </c>
      <c r="J8" s="242"/>
      <c r="K8" s="243"/>
      <c r="L8" s="243"/>
      <c r="M8" s="244">
        <f t="shared" si="2"/>
        <v>0</v>
      </c>
      <c r="N8" s="1029">
        <v>0</v>
      </c>
      <c r="O8" s="1030"/>
      <c r="P8" s="1030"/>
      <c r="Q8" s="1031">
        <f t="shared" si="3"/>
        <v>0</v>
      </c>
    </row>
    <row r="9" spans="1:17" s="4" customFormat="1" ht="19.5" customHeight="1">
      <c r="A9" s="19" t="s">
        <v>463</v>
      </c>
      <c r="B9" s="245"/>
      <c r="C9" s="246"/>
      <c r="D9" s="246"/>
      <c r="E9" s="247">
        <f t="shared" si="0"/>
        <v>0</v>
      </c>
      <c r="F9" s="245"/>
      <c r="G9" s="246"/>
      <c r="H9" s="246"/>
      <c r="I9" s="247">
        <f t="shared" si="1"/>
        <v>0</v>
      </c>
      <c r="J9" s="245"/>
      <c r="K9" s="246"/>
      <c r="L9" s="246"/>
      <c r="M9" s="247">
        <f t="shared" si="2"/>
        <v>0</v>
      </c>
      <c r="N9" s="1032">
        <v>0</v>
      </c>
      <c r="O9" s="1033"/>
      <c r="P9" s="1033"/>
      <c r="Q9" s="1034">
        <f t="shared" si="3"/>
        <v>0</v>
      </c>
    </row>
    <row r="10" spans="1:17" s="4" customFormat="1" ht="19.5" customHeight="1">
      <c r="A10" s="20" t="s">
        <v>464</v>
      </c>
      <c r="B10" s="248">
        <f>B11+B12+B13+B14+B15</f>
        <v>0</v>
      </c>
      <c r="C10" s="249"/>
      <c r="D10" s="249"/>
      <c r="E10" s="250">
        <f t="shared" si="0"/>
        <v>0</v>
      </c>
      <c r="F10" s="248">
        <f>F11+F12+F13+F14+F15</f>
        <v>0</v>
      </c>
      <c r="G10" s="249"/>
      <c r="H10" s="249"/>
      <c r="I10" s="250">
        <f t="shared" si="1"/>
        <v>0</v>
      </c>
      <c r="J10" s="248">
        <f>J11+J12+J13+J14+J15</f>
        <v>0</v>
      </c>
      <c r="K10" s="249"/>
      <c r="L10" s="249"/>
      <c r="M10" s="250">
        <f t="shared" si="2"/>
        <v>0</v>
      </c>
      <c r="N10" s="1035">
        <v>0</v>
      </c>
      <c r="O10" s="1036"/>
      <c r="P10" s="1036"/>
      <c r="Q10" s="1037">
        <f t="shared" si="3"/>
        <v>0</v>
      </c>
    </row>
    <row r="11" spans="1:17" s="4" customFormat="1" ht="19.5" customHeight="1">
      <c r="A11" s="21" t="s">
        <v>465</v>
      </c>
      <c r="B11" s="251"/>
      <c r="C11" s="252"/>
      <c r="D11" s="252"/>
      <c r="E11" s="253">
        <f t="shared" si="0"/>
        <v>0</v>
      </c>
      <c r="F11" s="251"/>
      <c r="G11" s="252"/>
      <c r="H11" s="252"/>
      <c r="I11" s="253">
        <f t="shared" si="1"/>
        <v>0</v>
      </c>
      <c r="J11" s="251"/>
      <c r="K11" s="252"/>
      <c r="L11" s="252"/>
      <c r="M11" s="253">
        <f t="shared" si="2"/>
        <v>0</v>
      </c>
      <c r="N11" s="1038">
        <v>0</v>
      </c>
      <c r="O11" s="1039"/>
      <c r="P11" s="1039"/>
      <c r="Q11" s="1040">
        <f t="shared" si="3"/>
        <v>0</v>
      </c>
    </row>
    <row r="12" spans="1:17" s="4" customFormat="1" ht="19.5" customHeight="1">
      <c r="A12" s="22" t="s">
        <v>466</v>
      </c>
      <c r="B12" s="254"/>
      <c r="C12" s="255"/>
      <c r="D12" s="255"/>
      <c r="E12" s="957">
        <f t="shared" si="0"/>
        <v>0</v>
      </c>
      <c r="F12" s="254"/>
      <c r="G12" s="255"/>
      <c r="H12" s="255"/>
      <c r="I12" s="957">
        <f t="shared" si="1"/>
        <v>0</v>
      </c>
      <c r="J12" s="254"/>
      <c r="K12" s="255"/>
      <c r="L12" s="255"/>
      <c r="M12" s="957">
        <f t="shared" si="2"/>
        <v>0</v>
      </c>
      <c r="N12" s="1032">
        <v>0</v>
      </c>
      <c r="O12" s="1041"/>
      <c r="P12" s="1041"/>
      <c r="Q12" s="1042">
        <f t="shared" si="3"/>
        <v>0</v>
      </c>
    </row>
    <row r="13" spans="1:17" s="4" customFormat="1" ht="19.5" customHeight="1">
      <c r="A13" s="22" t="s">
        <v>467</v>
      </c>
      <c r="B13" s="242"/>
      <c r="C13" s="243"/>
      <c r="D13" s="243"/>
      <c r="E13" s="244">
        <f t="shared" si="0"/>
        <v>0</v>
      </c>
      <c r="F13" s="242"/>
      <c r="G13" s="243"/>
      <c r="H13" s="243"/>
      <c r="I13" s="244">
        <f t="shared" si="1"/>
        <v>0</v>
      </c>
      <c r="J13" s="242"/>
      <c r="K13" s="243"/>
      <c r="L13" s="243"/>
      <c r="M13" s="244">
        <f t="shared" si="2"/>
        <v>0</v>
      </c>
      <c r="N13" s="1029">
        <v>0</v>
      </c>
      <c r="O13" s="1030"/>
      <c r="P13" s="1030"/>
      <c r="Q13" s="1031">
        <f t="shared" si="3"/>
        <v>0</v>
      </c>
    </row>
    <row r="14" spans="1:17" s="4" customFormat="1" ht="19.5" customHeight="1">
      <c r="A14" s="23" t="s">
        <v>468</v>
      </c>
      <c r="B14" s="242"/>
      <c r="C14" s="243"/>
      <c r="D14" s="243"/>
      <c r="E14" s="244">
        <f t="shared" si="0"/>
        <v>0</v>
      </c>
      <c r="F14" s="242"/>
      <c r="G14" s="243"/>
      <c r="H14" s="243"/>
      <c r="I14" s="244">
        <f t="shared" si="1"/>
        <v>0</v>
      </c>
      <c r="J14" s="242"/>
      <c r="K14" s="243"/>
      <c r="L14" s="243"/>
      <c r="M14" s="244">
        <f t="shared" si="2"/>
        <v>0</v>
      </c>
      <c r="N14" s="1029">
        <v>0</v>
      </c>
      <c r="O14" s="1030"/>
      <c r="P14" s="1030"/>
      <c r="Q14" s="1031">
        <f t="shared" si="3"/>
        <v>0</v>
      </c>
    </row>
    <row r="15" spans="1:17" s="4" customFormat="1" ht="19.5" customHeight="1">
      <c r="A15" s="24" t="s">
        <v>469</v>
      </c>
      <c r="B15" s="256"/>
      <c r="C15" s="257"/>
      <c r="D15" s="257"/>
      <c r="E15" s="258">
        <f t="shared" si="0"/>
        <v>0</v>
      </c>
      <c r="F15" s="256"/>
      <c r="G15" s="257"/>
      <c r="H15" s="257"/>
      <c r="I15" s="258">
        <f t="shared" si="1"/>
        <v>0</v>
      </c>
      <c r="J15" s="256"/>
      <c r="K15" s="257"/>
      <c r="L15" s="257"/>
      <c r="M15" s="258">
        <f t="shared" si="2"/>
        <v>0</v>
      </c>
      <c r="N15" s="1043">
        <v>0</v>
      </c>
      <c r="O15" s="1044"/>
      <c r="P15" s="1044"/>
      <c r="Q15" s="1045">
        <f t="shared" si="3"/>
        <v>0</v>
      </c>
    </row>
    <row r="16" spans="1:17" s="4" customFormat="1" ht="19.5" customHeight="1" thickBot="1">
      <c r="A16" s="25" t="s">
        <v>470</v>
      </c>
      <c r="B16" s="259"/>
      <c r="C16" s="260"/>
      <c r="D16" s="260"/>
      <c r="E16" s="956">
        <f t="shared" si="0"/>
        <v>0</v>
      </c>
      <c r="F16" s="259"/>
      <c r="G16" s="260"/>
      <c r="H16" s="260"/>
      <c r="I16" s="956">
        <f t="shared" si="1"/>
        <v>0</v>
      </c>
      <c r="J16" s="259"/>
      <c r="K16" s="260"/>
      <c r="L16" s="260"/>
      <c r="M16" s="956">
        <f t="shared" si="2"/>
        <v>0</v>
      </c>
      <c r="N16" s="1046">
        <v>0</v>
      </c>
      <c r="O16" s="1047"/>
      <c r="P16" s="1047"/>
      <c r="Q16" s="1048">
        <f t="shared" si="3"/>
        <v>0</v>
      </c>
    </row>
    <row r="17" spans="1:17" s="4" customFormat="1" ht="19.5" customHeight="1" thickBot="1">
      <c r="A17" s="26" t="s">
        <v>471</v>
      </c>
      <c r="B17" s="261">
        <f>B6+B10+B16</f>
        <v>0</v>
      </c>
      <c r="C17" s="262"/>
      <c r="D17" s="262"/>
      <c r="E17" s="263">
        <f t="shared" si="0"/>
        <v>0</v>
      </c>
      <c r="F17" s="261">
        <f>F6+F10+F16</f>
        <v>0</v>
      </c>
      <c r="G17" s="262"/>
      <c r="H17" s="262"/>
      <c r="I17" s="263">
        <f t="shared" si="1"/>
        <v>0</v>
      </c>
      <c r="J17" s="261">
        <f>J6+J10+J16</f>
        <v>0</v>
      </c>
      <c r="K17" s="262"/>
      <c r="L17" s="262"/>
      <c r="M17" s="263">
        <f t="shared" si="2"/>
        <v>0</v>
      </c>
      <c r="N17" s="1049">
        <v>0</v>
      </c>
      <c r="O17" s="1050"/>
      <c r="P17" s="1050"/>
      <c r="Q17" s="1051">
        <f t="shared" si="3"/>
        <v>0</v>
      </c>
    </row>
    <row r="18" spans="1:17" s="4" customFormat="1" ht="19.5" customHeight="1">
      <c r="A18" s="14" t="s">
        <v>472</v>
      </c>
      <c r="B18" s="264"/>
      <c r="C18" s="265"/>
      <c r="D18" s="265"/>
      <c r="E18" s="266">
        <f t="shared" si="0"/>
        <v>0</v>
      </c>
      <c r="F18" s="264"/>
      <c r="G18" s="265"/>
      <c r="H18" s="265"/>
      <c r="I18" s="266">
        <f t="shared" si="1"/>
        <v>0</v>
      </c>
      <c r="J18" s="264"/>
      <c r="K18" s="265"/>
      <c r="L18" s="265"/>
      <c r="M18" s="266">
        <f t="shared" si="2"/>
        <v>0</v>
      </c>
      <c r="N18" s="1052">
        <v>0</v>
      </c>
      <c r="O18" s="1053"/>
      <c r="P18" s="1053"/>
      <c r="Q18" s="1054">
        <f t="shared" si="3"/>
        <v>0</v>
      </c>
    </row>
    <row r="19" spans="1:17" s="4" customFormat="1" ht="19.5" customHeight="1">
      <c r="A19" s="15" t="s">
        <v>473</v>
      </c>
      <c r="B19" s="236">
        <f>B20+B21+B22</f>
        <v>0</v>
      </c>
      <c r="C19" s="237"/>
      <c r="D19" s="237"/>
      <c r="E19" s="238">
        <f t="shared" si="0"/>
        <v>0</v>
      </c>
      <c r="F19" s="236">
        <f>F20+F21+F22</f>
        <v>0</v>
      </c>
      <c r="G19" s="237"/>
      <c r="H19" s="237"/>
      <c r="I19" s="238">
        <f t="shared" si="1"/>
        <v>0</v>
      </c>
      <c r="J19" s="236">
        <f>J20+J21+J22</f>
        <v>0</v>
      </c>
      <c r="K19" s="237"/>
      <c r="L19" s="237"/>
      <c r="M19" s="238">
        <f t="shared" si="2"/>
        <v>0</v>
      </c>
      <c r="N19" s="1023">
        <v>0</v>
      </c>
      <c r="O19" s="1024"/>
      <c r="P19" s="1024"/>
      <c r="Q19" s="1025">
        <f t="shared" si="3"/>
        <v>0</v>
      </c>
    </row>
    <row r="20" spans="1:17" s="4" customFormat="1" ht="19.5" customHeight="1">
      <c r="A20" s="16" t="s">
        <v>474</v>
      </c>
      <c r="B20" s="267"/>
      <c r="C20" s="268"/>
      <c r="D20" s="268"/>
      <c r="E20" s="269">
        <f t="shared" si="0"/>
        <v>0</v>
      </c>
      <c r="F20" s="267"/>
      <c r="G20" s="268"/>
      <c r="H20" s="268"/>
      <c r="I20" s="269">
        <f t="shared" si="1"/>
        <v>0</v>
      </c>
      <c r="J20" s="267"/>
      <c r="K20" s="268"/>
      <c r="L20" s="268"/>
      <c r="M20" s="269">
        <f t="shared" si="2"/>
        <v>0</v>
      </c>
      <c r="N20" s="1055">
        <v>0</v>
      </c>
      <c r="O20" s="1056"/>
      <c r="P20" s="1056"/>
      <c r="Q20" s="1057">
        <f t="shared" si="3"/>
        <v>0</v>
      </c>
    </row>
    <row r="21" spans="1:17" s="4" customFormat="1" ht="19.5" customHeight="1">
      <c r="A21" s="17" t="s">
        <v>475</v>
      </c>
      <c r="B21" s="270"/>
      <c r="C21" s="271"/>
      <c r="D21" s="271"/>
      <c r="E21" s="272">
        <f t="shared" si="0"/>
        <v>0</v>
      </c>
      <c r="F21" s="270"/>
      <c r="G21" s="271"/>
      <c r="H21" s="271"/>
      <c r="I21" s="272">
        <f t="shared" si="1"/>
        <v>0</v>
      </c>
      <c r="J21" s="270"/>
      <c r="K21" s="271"/>
      <c r="L21" s="271"/>
      <c r="M21" s="272">
        <f t="shared" si="2"/>
        <v>0</v>
      </c>
      <c r="N21" s="1058">
        <v>0</v>
      </c>
      <c r="O21" s="1059"/>
      <c r="P21" s="1059"/>
      <c r="Q21" s="1060">
        <f t="shared" si="3"/>
        <v>0</v>
      </c>
    </row>
    <row r="22" spans="1:17" s="4" customFormat="1" ht="19.5" customHeight="1">
      <c r="A22" s="27" t="s">
        <v>476</v>
      </c>
      <c r="B22" s="245"/>
      <c r="C22" s="246"/>
      <c r="D22" s="246"/>
      <c r="E22" s="247">
        <f t="shared" si="0"/>
        <v>0</v>
      </c>
      <c r="F22" s="245"/>
      <c r="G22" s="246"/>
      <c r="H22" s="246"/>
      <c r="I22" s="247">
        <f t="shared" si="1"/>
        <v>0</v>
      </c>
      <c r="J22" s="245"/>
      <c r="K22" s="246"/>
      <c r="L22" s="246"/>
      <c r="M22" s="247">
        <f t="shared" si="2"/>
        <v>0</v>
      </c>
      <c r="N22" s="1032">
        <v>0</v>
      </c>
      <c r="O22" s="1033"/>
      <c r="P22" s="1033"/>
      <c r="Q22" s="1034">
        <f t="shared" si="3"/>
        <v>0</v>
      </c>
    </row>
    <row r="23" spans="1:17" s="4" customFormat="1" ht="19.5" customHeight="1" thickBot="1">
      <c r="A23" s="28" t="s">
        <v>477</v>
      </c>
      <c r="B23" s="273"/>
      <c r="C23" s="274"/>
      <c r="D23" s="274"/>
      <c r="E23" s="275">
        <f t="shared" si="0"/>
        <v>0</v>
      </c>
      <c r="F23" s="273"/>
      <c r="G23" s="274"/>
      <c r="H23" s="274"/>
      <c r="I23" s="275">
        <f t="shared" si="1"/>
        <v>0</v>
      </c>
      <c r="J23" s="273"/>
      <c r="K23" s="274"/>
      <c r="L23" s="274"/>
      <c r="M23" s="275">
        <f t="shared" si="2"/>
        <v>0</v>
      </c>
      <c r="N23" s="1061">
        <v>0</v>
      </c>
      <c r="O23" s="1062"/>
      <c r="P23" s="1062"/>
      <c r="Q23" s="1063">
        <f t="shared" si="3"/>
        <v>0</v>
      </c>
    </row>
    <row r="24" spans="1:17" s="4" customFormat="1" ht="19.5" customHeight="1" thickBot="1">
      <c r="A24" s="29" t="s">
        <v>478</v>
      </c>
      <c r="B24" s="276">
        <f>B18+B19+B23</f>
        <v>0</v>
      </c>
      <c r="C24" s="277"/>
      <c r="D24" s="277"/>
      <c r="E24" s="278">
        <f t="shared" si="0"/>
        <v>0</v>
      </c>
      <c r="F24" s="276">
        <f>F18+F19+F23</f>
        <v>0</v>
      </c>
      <c r="G24" s="277"/>
      <c r="H24" s="277"/>
      <c r="I24" s="278">
        <f t="shared" si="1"/>
        <v>0</v>
      </c>
      <c r="J24" s="276">
        <f>J18+J19+J23</f>
        <v>0</v>
      </c>
      <c r="K24" s="277"/>
      <c r="L24" s="277"/>
      <c r="M24" s="278">
        <f t="shared" si="2"/>
        <v>0</v>
      </c>
      <c r="N24" s="1064">
        <v>0</v>
      </c>
      <c r="O24" s="1065"/>
      <c r="P24" s="1065"/>
      <c r="Q24" s="1066">
        <f t="shared" si="3"/>
        <v>0</v>
      </c>
    </row>
    <row r="25" spans="1:17" s="4" customFormat="1" ht="19.5" customHeight="1" thickBot="1">
      <c r="A25" s="26" t="s">
        <v>479</v>
      </c>
      <c r="B25" s="279">
        <f>B17+B24</f>
        <v>0</v>
      </c>
      <c r="C25" s="280"/>
      <c r="D25" s="280"/>
      <c r="E25" s="281">
        <f t="shared" si="0"/>
        <v>0</v>
      </c>
      <c r="F25" s="279">
        <f>F17+F24</f>
        <v>0</v>
      </c>
      <c r="G25" s="280"/>
      <c r="H25" s="280"/>
      <c r="I25" s="281">
        <f t="shared" si="1"/>
        <v>0</v>
      </c>
      <c r="J25" s="279">
        <f>J17+J24</f>
        <v>0</v>
      </c>
      <c r="K25" s="280"/>
      <c r="L25" s="280"/>
      <c r="M25" s="281">
        <f t="shared" si="2"/>
        <v>0</v>
      </c>
      <c r="N25" s="1067">
        <v>0</v>
      </c>
      <c r="O25" s="1068"/>
      <c r="P25" s="1068"/>
      <c r="Q25" s="1069">
        <f t="shared" si="3"/>
        <v>0</v>
      </c>
    </row>
    <row r="26" spans="1:17" s="4" customFormat="1" ht="19.5" customHeight="1" thickBot="1">
      <c r="A26" s="30" t="s">
        <v>480</v>
      </c>
      <c r="B26" s="282">
        <f>(B17+B24)*27%</f>
        <v>0</v>
      </c>
      <c r="C26" s="283"/>
      <c r="D26" s="283"/>
      <c r="E26" s="284">
        <f t="shared" si="0"/>
        <v>0</v>
      </c>
      <c r="F26" s="282">
        <f>(F17+F24)*27%</f>
        <v>0</v>
      </c>
      <c r="G26" s="283"/>
      <c r="H26" s="283"/>
      <c r="I26" s="284">
        <f t="shared" si="1"/>
        <v>0</v>
      </c>
      <c r="J26" s="282">
        <f>(J17+J24)*27%</f>
        <v>0</v>
      </c>
      <c r="K26" s="283"/>
      <c r="L26" s="283"/>
      <c r="M26" s="284">
        <f t="shared" si="2"/>
        <v>0</v>
      </c>
      <c r="N26" s="1070">
        <v>0</v>
      </c>
      <c r="O26" s="1071"/>
      <c r="P26" s="1071"/>
      <c r="Q26" s="1072">
        <f t="shared" si="3"/>
        <v>0</v>
      </c>
    </row>
    <row r="27" spans="1:17" s="4" customFormat="1" ht="30" customHeight="1" thickBot="1">
      <c r="A27" s="12" t="s">
        <v>481</v>
      </c>
      <c r="B27" s="285">
        <f>SUM(B25:B26)</f>
        <v>0</v>
      </c>
      <c r="C27" s="286"/>
      <c r="D27" s="286"/>
      <c r="E27" s="287">
        <f t="shared" si="0"/>
        <v>0</v>
      </c>
      <c r="F27" s="285">
        <f>SUM(F25:F26)</f>
        <v>0</v>
      </c>
      <c r="G27" s="286"/>
      <c r="H27" s="286"/>
      <c r="I27" s="287">
        <f t="shared" si="1"/>
        <v>0</v>
      </c>
      <c r="J27" s="285">
        <f>SUM(J25:J26)</f>
        <v>0</v>
      </c>
      <c r="K27" s="286"/>
      <c r="L27" s="286"/>
      <c r="M27" s="287">
        <f t="shared" si="2"/>
        <v>0</v>
      </c>
      <c r="N27" s="1073">
        <v>0</v>
      </c>
      <c r="O27" s="1074"/>
      <c r="P27" s="1074"/>
      <c r="Q27" s="1075">
        <f t="shared" si="3"/>
        <v>0</v>
      </c>
    </row>
    <row r="28" spans="1:17" s="4" customFormat="1" ht="12.75" customHeight="1" thickBot="1">
      <c r="A28" s="1142"/>
      <c r="B28" s="1143"/>
      <c r="C28" s="230"/>
      <c r="D28" s="230"/>
      <c r="E28" s="230"/>
      <c r="G28" s="230"/>
      <c r="H28" s="230"/>
      <c r="I28" s="230"/>
      <c r="K28" s="230"/>
      <c r="L28" s="230"/>
      <c r="M28" s="230"/>
      <c r="O28" s="230"/>
      <c r="P28" s="230"/>
      <c r="Q28" s="230"/>
    </row>
    <row r="29" spans="1:17" ht="15" customHeight="1" thickBot="1">
      <c r="A29" s="26" t="s">
        <v>482</v>
      </c>
      <c r="B29" s="288"/>
      <c r="C29" s="289"/>
      <c r="D29" s="289"/>
      <c r="E29" s="290"/>
      <c r="F29" s="288"/>
      <c r="G29" s="289"/>
      <c r="H29" s="289"/>
      <c r="I29" s="290"/>
      <c r="J29" s="288"/>
      <c r="K29" s="289"/>
      <c r="L29" s="289"/>
      <c r="M29" s="290"/>
      <c r="N29" s="288"/>
      <c r="O29" s="289"/>
      <c r="P29" s="289"/>
      <c r="Q29" s="290"/>
    </row>
    <row r="30" spans="1:17" ht="15" customHeight="1">
      <c r="A30" s="41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5" customHeight="1">
      <c r="A31" s="419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5" customHeight="1">
      <c r="A32" s="419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5" ht="13.5" thickBot="1">
      <c r="A33" s="1139" t="s">
        <v>625</v>
      </c>
      <c r="B33" s="1139"/>
      <c r="C33" s="1139"/>
      <c r="D33" s="1139"/>
      <c r="E33" s="1139"/>
    </row>
    <row r="34" spans="1:17" s="4" customFormat="1" ht="26.25" customHeight="1" thickBot="1">
      <c r="A34" s="1140" t="s">
        <v>431</v>
      </c>
      <c r="B34" s="1129" t="s">
        <v>688</v>
      </c>
      <c r="C34" s="1130"/>
      <c r="D34" s="1130"/>
      <c r="E34" s="1131"/>
      <c r="F34" s="1129" t="s">
        <v>423</v>
      </c>
      <c r="G34" s="1130"/>
      <c r="H34" s="1130"/>
      <c r="I34" s="1131"/>
      <c r="J34" s="1129" t="s">
        <v>425</v>
      </c>
      <c r="K34" s="1130"/>
      <c r="L34" s="1130"/>
      <c r="M34" s="1131"/>
      <c r="N34" s="1129" t="s">
        <v>426</v>
      </c>
      <c r="O34" s="1130"/>
      <c r="P34" s="1130"/>
      <c r="Q34" s="1131"/>
    </row>
    <row r="35" spans="1:17" s="4" customFormat="1" ht="39" thickBot="1">
      <c r="A35" s="1122"/>
      <c r="B35" s="420" t="s">
        <v>565</v>
      </c>
      <c r="C35" s="421" t="s">
        <v>566</v>
      </c>
      <c r="D35" s="421" t="s">
        <v>567</v>
      </c>
      <c r="E35" s="422" t="s">
        <v>496</v>
      </c>
      <c r="F35" s="420" t="s">
        <v>565</v>
      </c>
      <c r="G35" s="421" t="s">
        <v>566</v>
      </c>
      <c r="H35" s="421" t="s">
        <v>567</v>
      </c>
      <c r="I35" s="422" t="s">
        <v>496</v>
      </c>
      <c r="J35" s="420" t="s">
        <v>565</v>
      </c>
      <c r="K35" s="421" t="s">
        <v>566</v>
      </c>
      <c r="L35" s="421" t="s">
        <v>567</v>
      </c>
      <c r="M35" s="422" t="s">
        <v>496</v>
      </c>
      <c r="N35" s="420" t="s">
        <v>565</v>
      </c>
      <c r="O35" s="421" t="s">
        <v>566</v>
      </c>
      <c r="P35" s="421" t="s">
        <v>567</v>
      </c>
      <c r="Q35" s="422" t="s">
        <v>496</v>
      </c>
    </row>
    <row r="36" spans="1:17" s="4" customFormat="1" ht="12.75">
      <c r="A36" s="455" t="s">
        <v>483</v>
      </c>
      <c r="B36" s="470">
        <f>SUM(B37+B39+B38)</f>
        <v>0</v>
      </c>
      <c r="C36" s="444"/>
      <c r="D36" s="444"/>
      <c r="E36" s="445">
        <f>SUM(B36:D36)</f>
        <v>0</v>
      </c>
      <c r="F36" s="446">
        <f>SUM(F37+F39+F38)</f>
        <v>0</v>
      </c>
      <c r="G36" s="425"/>
      <c r="H36" s="425"/>
      <c r="I36" s="448">
        <f>SUM(F36:H36)</f>
        <v>0</v>
      </c>
      <c r="J36" s="958">
        <f>SUM(J37+J39+J38)</f>
        <v>0</v>
      </c>
      <c r="K36" s="425"/>
      <c r="L36" s="425"/>
      <c r="M36" s="447">
        <f>SUM(J36:L36)</f>
        <v>0</v>
      </c>
      <c r="N36" s="1076">
        <v>0</v>
      </c>
      <c r="O36" s="982"/>
      <c r="P36" s="982"/>
      <c r="Q36" s="982">
        <f>SUM(N36:P36)</f>
        <v>0</v>
      </c>
    </row>
    <row r="37" spans="1:17" s="4" customFormat="1" ht="12.75">
      <c r="A37" s="456" t="s">
        <v>484</v>
      </c>
      <c r="B37" s="446"/>
      <c r="C37" s="425"/>
      <c r="D37" s="425"/>
      <c r="E37" s="447">
        <f aca="true" t="shared" si="4" ref="E37:E51">SUM(B37:D37)</f>
        <v>0</v>
      </c>
      <c r="F37" s="434"/>
      <c r="G37" s="425"/>
      <c r="H37" s="425"/>
      <c r="I37" s="448">
        <f aca="true" t="shared" si="5" ref="I37:I51">SUM(F37:H37)</f>
        <v>0</v>
      </c>
      <c r="J37" s="446"/>
      <c r="K37" s="425"/>
      <c r="L37" s="425"/>
      <c r="M37" s="447">
        <f aca="true" t="shared" si="6" ref="M37:M51">SUM(J37:L37)</f>
        <v>0</v>
      </c>
      <c r="N37" s="1076">
        <v>0</v>
      </c>
      <c r="O37" s="982"/>
      <c r="P37" s="982"/>
      <c r="Q37" s="982">
        <f aca="true" t="shared" si="7" ref="Q37:Q51">SUM(N37:P37)</f>
        <v>0</v>
      </c>
    </row>
    <row r="38" spans="1:17" ht="19.5" customHeight="1">
      <c r="A38" s="426" t="s">
        <v>485</v>
      </c>
      <c r="B38" s="461"/>
      <c r="C38" s="457"/>
      <c r="D38" s="457"/>
      <c r="E38" s="959">
        <f t="shared" si="4"/>
        <v>0</v>
      </c>
      <c r="F38" s="435"/>
      <c r="G38" s="424"/>
      <c r="H38" s="424"/>
      <c r="I38" s="960">
        <f t="shared" si="5"/>
        <v>0</v>
      </c>
      <c r="J38" s="423"/>
      <c r="K38" s="424"/>
      <c r="L38" s="424"/>
      <c r="M38" s="962">
        <f t="shared" si="6"/>
        <v>0</v>
      </c>
      <c r="N38" s="1077">
        <v>0</v>
      </c>
      <c r="O38" s="1078"/>
      <c r="P38" s="1078"/>
      <c r="Q38" s="1079">
        <f t="shared" si="7"/>
        <v>0</v>
      </c>
    </row>
    <row r="39" spans="1:17" ht="19.5" customHeight="1">
      <c r="A39" s="427" t="s">
        <v>486</v>
      </c>
      <c r="B39" s="462"/>
      <c r="C39" s="458"/>
      <c r="D39" s="458"/>
      <c r="E39" s="463">
        <f t="shared" si="4"/>
        <v>0</v>
      </c>
      <c r="F39" s="436"/>
      <c r="G39" s="246"/>
      <c r="H39" s="246"/>
      <c r="I39" s="449">
        <f t="shared" si="5"/>
        <v>0</v>
      </c>
      <c r="J39" s="245"/>
      <c r="K39" s="246"/>
      <c r="L39" s="246"/>
      <c r="M39" s="247">
        <f t="shared" si="6"/>
        <v>0</v>
      </c>
      <c r="N39" s="1080">
        <v>0</v>
      </c>
      <c r="O39" s="1033"/>
      <c r="P39" s="1033"/>
      <c r="Q39" s="1034">
        <f t="shared" si="7"/>
        <v>0</v>
      </c>
    </row>
    <row r="40" spans="1:17" ht="19.5" customHeight="1">
      <c r="A40" s="428" t="s">
        <v>487</v>
      </c>
      <c r="B40" s="236">
        <f>B41+B42+B43</f>
        <v>0</v>
      </c>
      <c r="C40" s="237"/>
      <c r="D40" s="237"/>
      <c r="E40" s="238">
        <f t="shared" si="4"/>
        <v>0</v>
      </c>
      <c r="F40" s="437">
        <f>F41+F42+F43</f>
        <v>0</v>
      </c>
      <c r="G40" s="237"/>
      <c r="H40" s="237"/>
      <c r="I40" s="450">
        <f t="shared" si="5"/>
        <v>0</v>
      </c>
      <c r="J40" s="236">
        <f>J41+J42+J43</f>
        <v>0</v>
      </c>
      <c r="K40" s="237"/>
      <c r="L40" s="237"/>
      <c r="M40" s="238">
        <f t="shared" si="6"/>
        <v>0</v>
      </c>
      <c r="N40" s="1081">
        <v>0</v>
      </c>
      <c r="O40" s="1024"/>
      <c r="P40" s="1024"/>
      <c r="Q40" s="1025">
        <f t="shared" si="7"/>
        <v>0</v>
      </c>
    </row>
    <row r="41" spans="1:17" ht="19.5" customHeight="1">
      <c r="A41" s="426" t="s">
        <v>488</v>
      </c>
      <c r="B41" s="462"/>
      <c r="C41" s="458"/>
      <c r="D41" s="458"/>
      <c r="E41" s="463">
        <f t="shared" si="4"/>
        <v>0</v>
      </c>
      <c r="F41" s="438"/>
      <c r="G41" s="268"/>
      <c r="H41" s="268"/>
      <c r="I41" s="451">
        <f t="shared" si="5"/>
        <v>0</v>
      </c>
      <c r="J41" s="267"/>
      <c r="K41" s="268"/>
      <c r="L41" s="268"/>
      <c r="M41" s="269">
        <f t="shared" si="6"/>
        <v>0</v>
      </c>
      <c r="N41" s="1082">
        <v>0</v>
      </c>
      <c r="O41" s="1056"/>
      <c r="P41" s="1056"/>
      <c r="Q41" s="1057">
        <f t="shared" si="7"/>
        <v>0</v>
      </c>
    </row>
    <row r="42" spans="1:17" ht="19.5" customHeight="1">
      <c r="A42" s="429" t="s">
        <v>489</v>
      </c>
      <c r="B42" s="464"/>
      <c r="C42" s="459"/>
      <c r="D42" s="459"/>
      <c r="E42" s="466">
        <f t="shared" si="4"/>
        <v>0</v>
      </c>
      <c r="F42" s="439"/>
      <c r="G42" s="292"/>
      <c r="H42" s="292"/>
      <c r="I42" s="961">
        <f t="shared" si="5"/>
        <v>0</v>
      </c>
      <c r="J42" s="291"/>
      <c r="K42" s="292"/>
      <c r="L42" s="292"/>
      <c r="M42" s="963">
        <f t="shared" si="6"/>
        <v>0</v>
      </c>
      <c r="N42" s="1083">
        <v>0</v>
      </c>
      <c r="O42" s="1084"/>
      <c r="P42" s="1084"/>
      <c r="Q42" s="1085">
        <f t="shared" si="7"/>
        <v>0</v>
      </c>
    </row>
    <row r="43" spans="1:17" ht="19.5" customHeight="1">
      <c r="A43" s="427" t="s">
        <v>490</v>
      </c>
      <c r="B43" s="462"/>
      <c r="C43" s="458"/>
      <c r="D43" s="458"/>
      <c r="E43" s="463">
        <f t="shared" si="4"/>
        <v>0</v>
      </c>
      <c r="F43" s="436"/>
      <c r="G43" s="246"/>
      <c r="H43" s="246"/>
      <c r="I43" s="449">
        <f t="shared" si="5"/>
        <v>0</v>
      </c>
      <c r="J43" s="245"/>
      <c r="K43" s="246"/>
      <c r="L43" s="246"/>
      <c r="M43" s="247">
        <f t="shared" si="6"/>
        <v>0</v>
      </c>
      <c r="N43" s="1080">
        <v>0</v>
      </c>
      <c r="O43" s="1033"/>
      <c r="P43" s="1033"/>
      <c r="Q43" s="1034">
        <f t="shared" si="7"/>
        <v>0</v>
      </c>
    </row>
    <row r="44" spans="1:17" ht="19.5" customHeight="1">
      <c r="A44" s="430" t="s">
        <v>491</v>
      </c>
      <c r="B44" s="293">
        <f>B45+B46</f>
        <v>0</v>
      </c>
      <c r="C44" s="294"/>
      <c r="D44" s="294"/>
      <c r="E44" s="295">
        <f t="shared" si="4"/>
        <v>0</v>
      </c>
      <c r="F44" s="440">
        <f>F45+F46</f>
        <v>0</v>
      </c>
      <c r="G44" s="294"/>
      <c r="H44" s="294"/>
      <c r="I44" s="452">
        <f t="shared" si="5"/>
        <v>0</v>
      </c>
      <c r="J44" s="293">
        <f>J45+J46</f>
        <v>0</v>
      </c>
      <c r="K44" s="294"/>
      <c r="L44" s="294"/>
      <c r="M44" s="295">
        <f t="shared" si="6"/>
        <v>0</v>
      </c>
      <c r="N44" s="1086">
        <v>0</v>
      </c>
      <c r="O44" s="1087"/>
      <c r="P44" s="1087"/>
      <c r="Q44" s="1088">
        <f t="shared" si="7"/>
        <v>0</v>
      </c>
    </row>
    <row r="45" spans="1:17" ht="19.5" customHeight="1">
      <c r="A45" s="431" t="s">
        <v>492</v>
      </c>
      <c r="B45" s="462"/>
      <c r="C45" s="458"/>
      <c r="D45" s="458"/>
      <c r="E45" s="463">
        <f t="shared" si="4"/>
        <v>0</v>
      </c>
      <c r="F45" s="438"/>
      <c r="G45" s="268"/>
      <c r="H45" s="268"/>
      <c r="I45" s="451">
        <f t="shared" si="5"/>
        <v>0</v>
      </c>
      <c r="J45" s="267"/>
      <c r="K45" s="268"/>
      <c r="L45" s="268"/>
      <c r="M45" s="269">
        <f t="shared" si="6"/>
        <v>0</v>
      </c>
      <c r="N45" s="1082">
        <v>0</v>
      </c>
      <c r="O45" s="1056"/>
      <c r="P45" s="1056"/>
      <c r="Q45" s="1057">
        <f t="shared" si="7"/>
        <v>0</v>
      </c>
    </row>
    <row r="46" spans="1:17" ht="19.5" customHeight="1">
      <c r="A46" s="432" t="s">
        <v>493</v>
      </c>
      <c r="B46" s="465"/>
      <c r="C46" s="460"/>
      <c r="D46" s="460"/>
      <c r="E46" s="466">
        <f t="shared" si="4"/>
        <v>0</v>
      </c>
      <c r="F46" s="441"/>
      <c r="G46" s="297"/>
      <c r="H46" s="297"/>
      <c r="I46" s="453">
        <f t="shared" si="5"/>
        <v>0</v>
      </c>
      <c r="J46" s="296"/>
      <c r="K46" s="297"/>
      <c r="L46" s="297"/>
      <c r="M46" s="298">
        <f t="shared" si="6"/>
        <v>0</v>
      </c>
      <c r="N46" s="1089">
        <v>0</v>
      </c>
      <c r="O46" s="1090"/>
      <c r="P46" s="1090"/>
      <c r="Q46" s="1091">
        <f t="shared" si="7"/>
        <v>0</v>
      </c>
    </row>
    <row r="47" spans="1:17" ht="19.5" customHeight="1">
      <c r="A47" s="430" t="s">
        <v>494</v>
      </c>
      <c r="B47" s="299"/>
      <c r="C47" s="300"/>
      <c r="D47" s="300"/>
      <c r="E47" s="295">
        <f t="shared" si="4"/>
        <v>0</v>
      </c>
      <c r="F47" s="442"/>
      <c r="G47" s="300"/>
      <c r="H47" s="300"/>
      <c r="I47" s="452">
        <f t="shared" si="5"/>
        <v>0</v>
      </c>
      <c r="J47" s="299"/>
      <c r="K47" s="300"/>
      <c r="L47" s="300"/>
      <c r="M47" s="295">
        <f t="shared" si="6"/>
        <v>0</v>
      </c>
      <c r="N47" s="1086">
        <v>0</v>
      </c>
      <c r="O47" s="1087"/>
      <c r="P47" s="1087"/>
      <c r="Q47" s="1088">
        <f t="shared" si="7"/>
        <v>0</v>
      </c>
    </row>
    <row r="48" spans="1:17" ht="19.5" customHeight="1" thickBot="1">
      <c r="A48" s="433" t="s">
        <v>495</v>
      </c>
      <c r="B48" s="467">
        <v>0</v>
      </c>
      <c r="C48" s="468"/>
      <c r="D48" s="468"/>
      <c r="E48" s="469">
        <f t="shared" si="4"/>
        <v>0</v>
      </c>
      <c r="F48" s="443">
        <v>0</v>
      </c>
      <c r="G48" s="302"/>
      <c r="H48" s="302"/>
      <c r="I48" s="454">
        <f t="shared" si="5"/>
        <v>0</v>
      </c>
      <c r="J48" s="301">
        <v>0</v>
      </c>
      <c r="K48" s="302"/>
      <c r="L48" s="302"/>
      <c r="M48" s="303">
        <f t="shared" si="6"/>
        <v>0</v>
      </c>
      <c r="N48" s="1092">
        <v>0</v>
      </c>
      <c r="O48" s="1093"/>
      <c r="P48" s="1093"/>
      <c r="Q48" s="1094">
        <f t="shared" si="7"/>
        <v>0</v>
      </c>
    </row>
    <row r="49" spans="1:17" ht="19.5" customHeight="1" thickBot="1">
      <c r="A49" s="32" t="s">
        <v>496</v>
      </c>
      <c r="B49" s="471">
        <f>B36+B40+B44+B47+B48</f>
        <v>0</v>
      </c>
      <c r="C49" s="302"/>
      <c r="D49" s="302"/>
      <c r="E49" s="303">
        <f t="shared" si="4"/>
        <v>0</v>
      </c>
      <c r="F49" s="285">
        <f>F36+F40+F44+F47+F48</f>
        <v>0</v>
      </c>
      <c r="G49" s="286"/>
      <c r="H49" s="286"/>
      <c r="I49" s="287">
        <f t="shared" si="5"/>
        <v>0</v>
      </c>
      <c r="J49" s="285">
        <f>J36+J40+J44+J47+J48</f>
        <v>0</v>
      </c>
      <c r="K49" s="286"/>
      <c r="L49" s="286"/>
      <c r="M49" s="287">
        <f t="shared" si="6"/>
        <v>0</v>
      </c>
      <c r="N49" s="1073">
        <v>0</v>
      </c>
      <c r="O49" s="1074"/>
      <c r="P49" s="1074"/>
      <c r="Q49" s="1075">
        <f t="shared" si="7"/>
        <v>0</v>
      </c>
    </row>
    <row r="50" spans="1:17" ht="19.5" customHeight="1" thickBot="1">
      <c r="A50" s="33" t="s">
        <v>497</v>
      </c>
      <c r="B50" s="304"/>
      <c r="C50" s="305"/>
      <c r="D50" s="305"/>
      <c r="E50" s="306">
        <f t="shared" si="4"/>
        <v>0</v>
      </c>
      <c r="F50" s="304"/>
      <c r="G50" s="305"/>
      <c r="H50" s="305"/>
      <c r="I50" s="306">
        <f t="shared" si="5"/>
        <v>0</v>
      </c>
      <c r="J50" s="304"/>
      <c r="K50" s="305"/>
      <c r="L50" s="305"/>
      <c r="M50" s="306">
        <f t="shared" si="6"/>
        <v>0</v>
      </c>
      <c r="N50" s="1095">
        <v>0</v>
      </c>
      <c r="O50" s="1096"/>
      <c r="P50" s="1096"/>
      <c r="Q50" s="1097">
        <f t="shared" si="7"/>
        <v>0</v>
      </c>
    </row>
    <row r="51" spans="1:17" ht="30" customHeight="1" thickBot="1">
      <c r="A51" s="12" t="s">
        <v>498</v>
      </c>
      <c r="B51" s="279">
        <f>SUM(B49:B50)</f>
        <v>0</v>
      </c>
      <c r="C51" s="280"/>
      <c r="D51" s="280"/>
      <c r="E51" s="281">
        <f t="shared" si="4"/>
        <v>0</v>
      </c>
      <c r="F51" s="279">
        <f>SUM(F49:F50)</f>
        <v>0</v>
      </c>
      <c r="G51" s="280"/>
      <c r="H51" s="280"/>
      <c r="I51" s="281">
        <f t="shared" si="5"/>
        <v>0</v>
      </c>
      <c r="J51" s="279">
        <f>SUM(J49:J50)</f>
        <v>0</v>
      </c>
      <c r="K51" s="280"/>
      <c r="L51" s="280"/>
      <c r="M51" s="281">
        <f t="shared" si="6"/>
        <v>0</v>
      </c>
      <c r="N51" s="1067">
        <v>0</v>
      </c>
      <c r="O51" s="1068"/>
      <c r="P51" s="1068"/>
      <c r="Q51" s="1069">
        <f t="shared" si="7"/>
        <v>0</v>
      </c>
    </row>
  </sheetData>
  <sheetProtection/>
  <mergeCells count="13">
    <mergeCell ref="A1:E1"/>
    <mergeCell ref="B2:E2"/>
    <mergeCell ref="A2:A3"/>
    <mergeCell ref="F34:I34"/>
    <mergeCell ref="A28:B28"/>
    <mergeCell ref="A34:A35"/>
    <mergeCell ref="B34:E34"/>
    <mergeCell ref="A33:E33"/>
    <mergeCell ref="N34:Q34"/>
    <mergeCell ref="N2:Q2"/>
    <mergeCell ref="F2:I2"/>
    <mergeCell ref="J2:M2"/>
    <mergeCell ref="J34:M34"/>
  </mergeCells>
  <printOptions horizontalCentered="1"/>
  <pageMargins left="0.3937007874015748" right="0.3937007874015748" top="1.1811023622047245" bottom="1.1811023622047245" header="0.5118110236220472" footer="0.5118110236220472"/>
  <pageSetup fitToHeight="0" horizontalDpi="600" verticalDpi="600" orientation="landscape" paperSize="9" scale="52" r:id="rId1"/>
  <headerFooter alignWithMargins="0">
    <oddHeader>&amp;C&amp;"Times New Roman,Normál"A Pesterzsébeti Lengyel Nemzetiségi Önkormányzat beruházási és felújítási kiadásai
(e Ft)&amp;R&amp;"Times New Roman,Normál"2. sz. melléklet
</oddHead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A21" sqref="A21:E21"/>
    </sheetView>
  </sheetViews>
  <sheetFormatPr defaultColWidth="9.140625" defaultRowHeight="12.75"/>
  <cols>
    <col min="1" max="1" width="10.00390625" style="0" customWidth="1"/>
    <col min="2" max="2" width="37.140625" style="0" customWidth="1"/>
    <col min="3" max="3" width="11.00390625" style="0" customWidth="1"/>
    <col min="4" max="4" width="10.8515625" style="0" customWidth="1"/>
    <col min="5" max="5" width="10.00390625" style="0" customWidth="1"/>
    <col min="6" max="6" width="9.421875" style="0" customWidth="1"/>
    <col min="7" max="7" width="11.140625" style="0" customWidth="1"/>
  </cols>
  <sheetData>
    <row r="1" spans="1:7" ht="27.75" customHeight="1" thickBot="1">
      <c r="A1" s="1123" t="s">
        <v>691</v>
      </c>
      <c r="B1" s="1120"/>
      <c r="C1" s="1120"/>
      <c r="D1" s="1120"/>
      <c r="E1" s="1120"/>
      <c r="F1" s="1120"/>
      <c r="G1" s="1121"/>
    </row>
    <row r="2" spans="1:7" s="81" customFormat="1" ht="24.75" customHeight="1" thickBot="1">
      <c r="A2" s="78" t="s">
        <v>505</v>
      </c>
      <c r="B2" s="79" t="s">
        <v>431</v>
      </c>
      <c r="C2" s="1153" t="s">
        <v>538</v>
      </c>
      <c r="D2" s="1154"/>
      <c r="E2" s="1154"/>
      <c r="F2" s="1155"/>
      <c r="G2" s="80" t="s">
        <v>496</v>
      </c>
    </row>
    <row r="3" spans="1:7" ht="12.75">
      <c r="A3" s="82"/>
      <c r="B3" s="83"/>
      <c r="C3" s="84" t="s">
        <v>539</v>
      </c>
      <c r="D3" s="84" t="s">
        <v>540</v>
      </c>
      <c r="E3" s="84" t="s">
        <v>632</v>
      </c>
      <c r="F3" s="84" t="s">
        <v>633</v>
      </c>
      <c r="G3" s="85"/>
    </row>
    <row r="4" spans="1:7" ht="12.75">
      <c r="A4" s="86">
        <v>1</v>
      </c>
      <c r="B4" s="87"/>
      <c r="C4" s="87"/>
      <c r="D4" s="87"/>
      <c r="E4" s="87"/>
      <c r="F4" s="87"/>
      <c r="G4" s="88">
        <f>SUM(C4:F4)</f>
        <v>0</v>
      </c>
    </row>
    <row r="5" spans="1:7" ht="12.75">
      <c r="A5" s="89">
        <v>2</v>
      </c>
      <c r="B5" s="90"/>
      <c r="C5" s="90"/>
      <c r="D5" s="90"/>
      <c r="E5" s="90"/>
      <c r="F5" s="90"/>
      <c r="G5" s="91">
        <f>SUM(C5:F5)</f>
        <v>0</v>
      </c>
    </row>
    <row r="6" spans="1:7" ht="12.75">
      <c r="A6" s="89">
        <v>3</v>
      </c>
      <c r="B6" s="90"/>
      <c r="C6" s="90"/>
      <c r="D6" s="90"/>
      <c r="E6" s="90"/>
      <c r="F6" s="90"/>
      <c r="G6" s="91">
        <f>SUM(C6:F6)</f>
        <v>0</v>
      </c>
    </row>
    <row r="7" spans="1:7" ht="13.5" thickBot="1">
      <c r="A7" s="92">
        <v>4</v>
      </c>
      <c r="B7" s="93"/>
      <c r="C7" s="93"/>
      <c r="D7" s="93"/>
      <c r="E7" s="93"/>
      <c r="F7" s="93"/>
      <c r="G7" s="94">
        <f>SUM(C7:F7)</f>
        <v>0</v>
      </c>
    </row>
    <row r="8" spans="1:7" s="56" customFormat="1" ht="24.75" customHeight="1" thickBot="1">
      <c r="A8" s="95">
        <v>5</v>
      </c>
      <c r="B8" s="96" t="s">
        <v>496</v>
      </c>
      <c r="C8" s="96">
        <f>SUM(C4:C7)</f>
        <v>0</v>
      </c>
      <c r="D8" s="96">
        <f>SUM(D4:D7)</f>
        <v>0</v>
      </c>
      <c r="E8" s="96">
        <f>SUM(E4:E7)</f>
        <v>0</v>
      </c>
      <c r="F8" s="96">
        <f>SUM(F4:F7)</f>
        <v>0</v>
      </c>
      <c r="G8" s="97">
        <f>SUM(C8:F8)</f>
        <v>0</v>
      </c>
    </row>
    <row r="11" ht="13.5" thickBot="1"/>
    <row r="12" spans="1:5" ht="48.75" customHeight="1" thickBot="1">
      <c r="A12" s="1123" t="s">
        <v>689</v>
      </c>
      <c r="B12" s="1120"/>
      <c r="C12" s="1120"/>
      <c r="D12" s="1120"/>
      <c r="E12" s="1121"/>
    </row>
    <row r="13" spans="1:5" s="81" customFormat="1" ht="24.75" customHeight="1" thickBot="1">
      <c r="A13" s="98" t="s">
        <v>541</v>
      </c>
      <c r="B13" s="99" t="s">
        <v>542</v>
      </c>
      <c r="C13" s="1118" t="s">
        <v>634</v>
      </c>
      <c r="D13" s="1118"/>
      <c r="E13" s="1119"/>
    </row>
    <row r="14" spans="1:5" ht="12.75">
      <c r="A14" s="100">
        <v>1</v>
      </c>
      <c r="B14" s="101" t="s">
        <v>543</v>
      </c>
      <c r="C14" s="1144"/>
      <c r="D14" s="1144"/>
      <c r="E14" s="1145"/>
    </row>
    <row r="15" spans="1:5" ht="12.75">
      <c r="A15" s="102">
        <v>2</v>
      </c>
      <c r="B15" s="103" t="s">
        <v>544</v>
      </c>
      <c r="C15" s="1149"/>
      <c r="D15" s="1149"/>
      <c r="E15" s="1150"/>
    </row>
    <row r="16" spans="1:5" ht="38.25">
      <c r="A16" s="102">
        <v>3</v>
      </c>
      <c r="B16" s="103" t="s">
        <v>545</v>
      </c>
      <c r="C16" s="1149"/>
      <c r="D16" s="1149"/>
      <c r="E16" s="1150"/>
    </row>
    <row r="17" spans="1:5" ht="12.75">
      <c r="A17" s="102">
        <v>4</v>
      </c>
      <c r="B17" s="103" t="s">
        <v>546</v>
      </c>
      <c r="C17" s="1149"/>
      <c r="D17" s="1149"/>
      <c r="E17" s="1150"/>
    </row>
    <row r="18" spans="1:5" ht="25.5">
      <c r="A18" s="102">
        <v>5</v>
      </c>
      <c r="B18" s="103" t="s">
        <v>547</v>
      </c>
      <c r="C18" s="1149"/>
      <c r="D18" s="1149"/>
      <c r="E18" s="1150"/>
    </row>
    <row r="19" spans="1:5" ht="26.25" thickBot="1">
      <c r="A19" s="104">
        <v>6</v>
      </c>
      <c r="B19" s="105" t="s">
        <v>548</v>
      </c>
      <c r="C19" s="1151"/>
      <c r="D19" s="1151"/>
      <c r="E19" s="1152"/>
    </row>
    <row r="20" spans="1:5" s="81" customFormat="1" ht="24.75" customHeight="1" thickBot="1">
      <c r="A20" s="106">
        <v>7</v>
      </c>
      <c r="B20" s="107" t="s">
        <v>549</v>
      </c>
      <c r="C20" s="1147">
        <f>SUM(C14:E19)</f>
        <v>0</v>
      </c>
      <c r="D20" s="1147"/>
      <c r="E20" s="1148"/>
    </row>
    <row r="21" spans="1:7" ht="36" customHeight="1">
      <c r="A21" s="1146" t="s">
        <v>550</v>
      </c>
      <c r="B21" s="1146"/>
      <c r="C21" s="1146"/>
      <c r="D21" s="1146"/>
      <c r="E21" s="1146"/>
      <c r="F21" s="108"/>
      <c r="G21" s="108"/>
    </row>
    <row r="24" spans="1:5" ht="13.5" thickBot="1">
      <c r="A24" s="109"/>
      <c r="B24" s="109"/>
      <c r="C24" s="109"/>
      <c r="D24" s="109"/>
      <c r="E24" s="109"/>
    </row>
    <row r="25" spans="1:5" ht="42.75" customHeight="1" thickBot="1">
      <c r="A25" s="1123" t="s">
        <v>690</v>
      </c>
      <c r="B25" s="1120"/>
      <c r="C25" s="1120"/>
      <c r="D25" s="1120"/>
      <c r="E25" s="1121"/>
    </row>
    <row r="26" spans="1:5" s="81" customFormat="1" ht="24.75" customHeight="1" thickBot="1">
      <c r="A26" s="98" t="s">
        <v>541</v>
      </c>
      <c r="B26" s="99" t="s">
        <v>551</v>
      </c>
      <c r="C26" s="1118" t="s">
        <v>552</v>
      </c>
      <c r="D26" s="1118"/>
      <c r="E26" s="1119"/>
    </row>
    <row r="27" spans="1:5" ht="12.75">
      <c r="A27" s="100">
        <v>1</v>
      </c>
      <c r="B27" s="101"/>
      <c r="C27" s="1144"/>
      <c r="D27" s="1144"/>
      <c r="E27" s="1145"/>
    </row>
    <row r="28" spans="1:5" ht="12.75">
      <c r="A28" s="102">
        <v>2</v>
      </c>
      <c r="B28" s="103"/>
      <c r="C28" s="1149"/>
      <c r="D28" s="1149"/>
      <c r="E28" s="1150"/>
    </row>
    <row r="29" spans="1:5" ht="12.75">
      <c r="A29" s="102">
        <v>3</v>
      </c>
      <c r="B29" s="103"/>
      <c r="C29" s="1149"/>
      <c r="D29" s="1149"/>
      <c r="E29" s="1150"/>
    </row>
    <row r="30" spans="1:5" ht="13.5" thickBot="1">
      <c r="A30" s="104">
        <v>4</v>
      </c>
      <c r="B30" s="105"/>
      <c r="C30" s="1151"/>
      <c r="D30" s="1151"/>
      <c r="E30" s="1152"/>
    </row>
    <row r="31" spans="1:5" ht="26.25" thickBot="1">
      <c r="A31" s="106">
        <v>5</v>
      </c>
      <c r="B31" s="110" t="s">
        <v>553</v>
      </c>
      <c r="C31" s="1147">
        <f>SUM(C27:E30)</f>
        <v>0</v>
      </c>
      <c r="D31" s="1147"/>
      <c r="E31" s="1148"/>
    </row>
  </sheetData>
  <sheetProtection/>
  <mergeCells count="19">
    <mergeCell ref="C18:E18"/>
    <mergeCell ref="C19:E19"/>
    <mergeCell ref="C20:E20"/>
    <mergeCell ref="C14:E14"/>
    <mergeCell ref="C15:E15"/>
    <mergeCell ref="C16:E16"/>
    <mergeCell ref="C17:E17"/>
    <mergeCell ref="C2:F2"/>
    <mergeCell ref="A1:G1"/>
    <mergeCell ref="C13:E13"/>
    <mergeCell ref="A12:E12"/>
    <mergeCell ref="C31:E31"/>
    <mergeCell ref="C28:E28"/>
    <mergeCell ref="C29:E29"/>
    <mergeCell ref="C30:E30"/>
    <mergeCell ref="A25:E25"/>
    <mergeCell ref="C26:E26"/>
    <mergeCell ref="C27:E27"/>
    <mergeCell ref="A21:E21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Header>&amp;C&amp;"Times New Roman,Normál"Adósságot keletkeztető ügyletekhez kapcsolódó információk (e Ft)
&amp;"MS Sans Serif,Normál"
&amp;R&amp;"Times New Roman,Normál"3. sz. melléklet&amp;"MS Sans Serif,Normál"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0.00390625" style="0" customWidth="1"/>
    <col min="2" max="2" width="11.8515625" style="0" customWidth="1"/>
    <col min="3" max="3" width="12.57421875" style="0" customWidth="1"/>
    <col min="4" max="4" width="11.421875" style="0" bestFit="1" customWidth="1"/>
    <col min="5" max="5" width="10.7109375" style="0" bestFit="1" customWidth="1"/>
  </cols>
  <sheetData>
    <row r="1" spans="1:5" ht="24.75" customHeight="1" thickBot="1">
      <c r="A1" s="111" t="s">
        <v>554</v>
      </c>
      <c r="B1" s="112"/>
      <c r="C1" s="112"/>
      <c r="D1" s="112"/>
      <c r="E1" s="112"/>
    </row>
    <row r="2" spans="1:5" ht="24.75" customHeight="1" thickBot="1">
      <c r="A2" s="113" t="s">
        <v>555</v>
      </c>
      <c r="B2" s="114" t="s">
        <v>539</v>
      </c>
      <c r="C2" s="114" t="s">
        <v>540</v>
      </c>
      <c r="D2" s="114" t="s">
        <v>635</v>
      </c>
      <c r="E2" s="115" t="s">
        <v>496</v>
      </c>
    </row>
    <row r="3" spans="1:5" ht="24.75" customHeight="1">
      <c r="A3" s="116" t="s">
        <v>556</v>
      </c>
      <c r="B3" s="117"/>
      <c r="C3" s="117"/>
      <c r="D3" s="117"/>
      <c r="E3" s="118"/>
    </row>
    <row r="4" spans="1:5" ht="24.75" customHeight="1">
      <c r="A4" s="119" t="s">
        <v>557</v>
      </c>
      <c r="B4" s="120"/>
      <c r="C4" s="120"/>
      <c r="D4" s="120"/>
      <c r="E4" s="121"/>
    </row>
    <row r="5" spans="1:5" ht="24.75" customHeight="1">
      <c r="A5" s="119" t="s">
        <v>558</v>
      </c>
      <c r="B5" s="120"/>
      <c r="C5" s="120"/>
      <c r="D5" s="120"/>
      <c r="E5" s="121"/>
    </row>
    <row r="6" spans="1:5" ht="24.75" customHeight="1">
      <c r="A6" s="119" t="s">
        <v>559</v>
      </c>
      <c r="B6" s="120"/>
      <c r="C6" s="120"/>
      <c r="D6" s="120"/>
      <c r="E6" s="121"/>
    </row>
    <row r="7" spans="1:5" ht="24.75" customHeight="1">
      <c r="A7" s="119" t="s">
        <v>560</v>
      </c>
      <c r="B7" s="120"/>
      <c r="C7" s="120"/>
      <c r="D7" s="120"/>
      <c r="E7" s="121"/>
    </row>
    <row r="8" spans="1:5" ht="24.75" customHeight="1" thickBot="1">
      <c r="A8" s="122" t="s">
        <v>561</v>
      </c>
      <c r="B8" s="123"/>
      <c r="C8" s="123"/>
      <c r="D8" s="123"/>
      <c r="E8" s="124"/>
    </row>
    <row r="9" spans="1:5" ht="24.75" customHeight="1" thickBot="1">
      <c r="A9" s="125" t="s">
        <v>562</v>
      </c>
      <c r="B9" s="126">
        <f>SUM(B3:B8)</f>
        <v>0</v>
      </c>
      <c r="C9" s="126">
        <f>SUM(C3:C8)</f>
        <v>0</v>
      </c>
      <c r="D9" s="126">
        <f>SUM(D3:D8)</f>
        <v>0</v>
      </c>
      <c r="E9" s="127">
        <f>SUM(B9:D9)</f>
        <v>0</v>
      </c>
    </row>
    <row r="10" spans="1:5" ht="15.75">
      <c r="A10" s="128"/>
      <c r="B10" s="128"/>
      <c r="C10" s="128"/>
      <c r="D10" s="128"/>
      <c r="E10" s="128"/>
    </row>
    <row r="11" spans="1:5" ht="16.5" thickBot="1">
      <c r="A11" s="111" t="s">
        <v>636</v>
      </c>
      <c r="B11" s="128"/>
      <c r="C11" s="128"/>
      <c r="D11" s="128"/>
      <c r="E11" s="128"/>
    </row>
    <row r="12" spans="1:5" ht="24.75" customHeight="1" thickBot="1">
      <c r="A12" s="113" t="s">
        <v>563</v>
      </c>
      <c r="B12" s="1156" t="s">
        <v>564</v>
      </c>
      <c r="C12" s="1159"/>
      <c r="D12" s="1159"/>
      <c r="E12" s="1160"/>
    </row>
    <row r="13" spans="1:5" ht="24.75" customHeight="1">
      <c r="A13" s="129"/>
      <c r="B13" s="1161"/>
      <c r="C13" s="1162"/>
      <c r="D13" s="1162"/>
      <c r="E13" s="1163"/>
    </row>
    <row r="14" spans="1:5" ht="24.75" customHeight="1">
      <c r="A14" s="119"/>
      <c r="B14" s="1164"/>
      <c r="C14" s="1165"/>
      <c r="D14" s="1165"/>
      <c r="E14" s="1166"/>
    </row>
    <row r="15" spans="1:5" ht="24.75" customHeight="1" thickBot="1">
      <c r="A15" s="130"/>
      <c r="B15" s="1167"/>
      <c r="C15" s="1168"/>
      <c r="D15" s="1168"/>
      <c r="E15" s="1169"/>
    </row>
    <row r="16" spans="1:5" ht="24.75" customHeight="1" thickBot="1">
      <c r="A16" s="125" t="s">
        <v>496</v>
      </c>
      <c r="B16" s="1156">
        <f>SUM(B13:E15)</f>
        <v>0</v>
      </c>
      <c r="C16" s="1157"/>
      <c r="D16" s="1157"/>
      <c r="E16" s="1158"/>
    </row>
  </sheetData>
  <sheetProtection/>
  <mergeCells count="5">
    <mergeCell ref="B16:E16"/>
    <mergeCell ref="B12:E12"/>
    <mergeCell ref="B13:E13"/>
    <mergeCell ref="B14:E14"/>
    <mergeCell ref="B15:E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Roman,Normál"Európai uniós támogatásokkal megvalósuló projektek 
bevételei, kiadásai, hozzájárulások 
(e Ft)&amp;R&amp;"Times New Roman,Normál"4. sz. melléklet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zoomScalePageLayoutView="0" workbookViewId="0" topLeftCell="A1">
      <pane xSplit="1" ySplit="2" topLeftCell="E21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O52" sqref="O52"/>
    </sheetView>
  </sheetViews>
  <sheetFormatPr defaultColWidth="9.140625" defaultRowHeight="12.75"/>
  <cols>
    <col min="1" max="1" width="56.7109375" style="3" customWidth="1"/>
    <col min="2" max="2" width="13.7109375" style="3" customWidth="1"/>
    <col min="3" max="3" width="11.8515625" style="3" customWidth="1"/>
    <col min="4" max="4" width="14.421875" style="3" customWidth="1"/>
    <col min="5" max="5" width="13.57421875" style="3" customWidth="1"/>
    <col min="6" max="6" width="11.28125" style="3" customWidth="1"/>
    <col min="7" max="7" width="11.8515625" style="3" customWidth="1"/>
    <col min="8" max="8" width="14.421875" style="3" customWidth="1"/>
    <col min="9" max="9" width="12.8515625" style="3" customWidth="1"/>
    <col min="10" max="10" width="11.00390625" style="3" customWidth="1"/>
    <col min="11" max="11" width="11.8515625" style="3" customWidth="1"/>
    <col min="12" max="12" width="14.421875" style="3" customWidth="1"/>
    <col min="13" max="13" width="12.8515625" style="3" customWidth="1"/>
    <col min="14" max="14" width="11.140625" style="3" customWidth="1"/>
    <col min="15" max="15" width="11.8515625" style="3" customWidth="1"/>
    <col min="16" max="16" width="14.421875" style="3" customWidth="1"/>
    <col min="17" max="17" width="12.8515625" style="3" customWidth="1"/>
    <col min="18" max="16384" width="9.140625" style="3" customWidth="1"/>
  </cols>
  <sheetData>
    <row r="1" spans="1:17" s="34" customFormat="1" ht="12.75" customHeight="1" thickBot="1">
      <c r="A1" s="1170" t="s">
        <v>431</v>
      </c>
      <c r="B1" s="1129" t="s">
        <v>688</v>
      </c>
      <c r="C1" s="1130"/>
      <c r="D1" s="1130"/>
      <c r="E1" s="1131"/>
      <c r="F1" s="1129" t="s">
        <v>423</v>
      </c>
      <c r="G1" s="1130"/>
      <c r="H1" s="1130"/>
      <c r="I1" s="1131"/>
      <c r="J1" s="1129" t="s">
        <v>425</v>
      </c>
      <c r="K1" s="1130"/>
      <c r="L1" s="1130"/>
      <c r="M1" s="1131"/>
      <c r="N1" s="1129" t="s">
        <v>426</v>
      </c>
      <c r="O1" s="1130"/>
      <c r="P1" s="1130"/>
      <c r="Q1" s="1131"/>
    </row>
    <row r="2" spans="1:17" s="34" customFormat="1" ht="38.25" customHeight="1" thickBot="1">
      <c r="A2" s="1171"/>
      <c r="B2" s="307" t="s">
        <v>565</v>
      </c>
      <c r="C2" s="231" t="s">
        <v>566</v>
      </c>
      <c r="D2" s="231" t="s">
        <v>567</v>
      </c>
      <c r="E2" s="308" t="s">
        <v>496</v>
      </c>
      <c r="F2" s="307" t="s">
        <v>565</v>
      </c>
      <c r="G2" s="231" t="s">
        <v>566</v>
      </c>
      <c r="H2" s="231" t="s">
        <v>567</v>
      </c>
      <c r="I2" s="308" t="s">
        <v>496</v>
      </c>
      <c r="J2" s="307" t="s">
        <v>565</v>
      </c>
      <c r="K2" s="231" t="s">
        <v>566</v>
      </c>
      <c r="L2" s="231" t="s">
        <v>567</v>
      </c>
      <c r="M2" s="308" t="s">
        <v>496</v>
      </c>
      <c r="N2" s="307" t="s">
        <v>565</v>
      </c>
      <c r="O2" s="231" t="s">
        <v>566</v>
      </c>
      <c r="P2" s="231" t="s">
        <v>567</v>
      </c>
      <c r="Q2" s="308" t="s">
        <v>496</v>
      </c>
    </row>
    <row r="3" spans="1:17" s="34" customFormat="1" ht="15" customHeight="1" thickBot="1">
      <c r="A3" s="35" t="s">
        <v>637</v>
      </c>
      <c r="B3" s="309">
        <f>SUM(B4+B13)</f>
        <v>0</v>
      </c>
      <c r="C3" s="310"/>
      <c r="D3" s="310"/>
      <c r="E3" s="311">
        <f>SUM(B3:D3)</f>
        <v>0</v>
      </c>
      <c r="F3" s="309">
        <f>SUM(F4+F13)</f>
        <v>0</v>
      </c>
      <c r="G3" s="310"/>
      <c r="H3" s="310"/>
      <c r="I3" s="311">
        <f aca="true" t="shared" si="0" ref="I3:I47">SUM(F3:H3)</f>
        <v>0</v>
      </c>
      <c r="J3" s="309">
        <f>SUM(J4+J13)</f>
        <v>0</v>
      </c>
      <c r="K3" s="310"/>
      <c r="L3" s="310"/>
      <c r="M3" s="311">
        <f aca="true" t="shared" si="1" ref="M3:M47">SUM(J3:L3)</f>
        <v>0</v>
      </c>
      <c r="N3" s="970">
        <v>0</v>
      </c>
      <c r="O3" s="971"/>
      <c r="P3" s="971"/>
      <c r="Q3" s="972">
        <f aca="true" t="shared" si="2" ref="Q3:Q47">SUM(N3:P3)</f>
        <v>0</v>
      </c>
    </row>
    <row r="4" spans="1:17" s="34" customFormat="1" ht="15" customHeight="1">
      <c r="A4" s="312" t="s">
        <v>638</v>
      </c>
      <c r="B4" s="313">
        <f>SUM(B5:B12)</f>
        <v>0</v>
      </c>
      <c r="C4" s="314"/>
      <c r="D4" s="314"/>
      <c r="E4" s="315">
        <f aca="true" t="shared" si="3" ref="E4:E47">SUM(B4:D4)</f>
        <v>0</v>
      </c>
      <c r="F4" s="313">
        <f>SUM(F5:F12)</f>
        <v>0</v>
      </c>
      <c r="G4" s="314"/>
      <c r="H4" s="314"/>
      <c r="I4" s="315">
        <f t="shared" si="0"/>
        <v>0</v>
      </c>
      <c r="J4" s="313">
        <f>SUM(J5:J12)</f>
        <v>0</v>
      </c>
      <c r="K4" s="314"/>
      <c r="L4" s="314"/>
      <c r="M4" s="315">
        <f t="shared" si="1"/>
        <v>0</v>
      </c>
      <c r="N4" s="973">
        <v>0</v>
      </c>
      <c r="O4" s="974"/>
      <c r="P4" s="974"/>
      <c r="Q4" s="1098">
        <f t="shared" si="2"/>
        <v>0</v>
      </c>
    </row>
    <row r="5" spans="1:17" s="34" customFormat="1" ht="15" customHeight="1">
      <c r="A5" s="316" t="s">
        <v>682</v>
      </c>
      <c r="B5" s="317"/>
      <c r="C5" s="318"/>
      <c r="D5" s="318"/>
      <c r="E5" s="319">
        <f t="shared" si="3"/>
        <v>0</v>
      </c>
      <c r="F5" s="317"/>
      <c r="G5" s="318"/>
      <c r="H5" s="318"/>
      <c r="I5" s="319">
        <f t="shared" si="0"/>
        <v>0</v>
      </c>
      <c r="J5" s="317"/>
      <c r="K5" s="318"/>
      <c r="L5" s="318"/>
      <c r="M5" s="319">
        <f t="shared" si="1"/>
        <v>0</v>
      </c>
      <c r="N5" s="975">
        <v>0</v>
      </c>
      <c r="O5" s="976"/>
      <c r="P5" s="976"/>
      <c r="Q5" s="1099">
        <f t="shared" si="2"/>
        <v>0</v>
      </c>
    </row>
    <row r="6" spans="1:17" s="34" customFormat="1" ht="15" customHeight="1">
      <c r="A6" s="38" t="s">
        <v>639</v>
      </c>
      <c r="B6" s="323"/>
      <c r="C6" s="324"/>
      <c r="D6" s="324"/>
      <c r="E6" s="325">
        <f t="shared" si="3"/>
        <v>0</v>
      </c>
      <c r="F6" s="323"/>
      <c r="G6" s="324"/>
      <c r="H6" s="324"/>
      <c r="I6" s="325">
        <f t="shared" si="0"/>
        <v>0</v>
      </c>
      <c r="J6" s="323"/>
      <c r="K6" s="324"/>
      <c r="L6" s="324"/>
      <c r="M6" s="325">
        <f t="shared" si="1"/>
        <v>0</v>
      </c>
      <c r="N6" s="934">
        <v>0</v>
      </c>
      <c r="O6" s="935"/>
      <c r="P6" s="935"/>
      <c r="Q6" s="1100">
        <f t="shared" si="2"/>
        <v>0</v>
      </c>
    </row>
    <row r="7" spans="1:17" s="34" customFormat="1" ht="15" customHeight="1">
      <c r="A7" s="38" t="s">
        <v>640</v>
      </c>
      <c r="B7" s="323"/>
      <c r="C7" s="324"/>
      <c r="D7" s="324"/>
      <c r="E7" s="325">
        <f t="shared" si="3"/>
        <v>0</v>
      </c>
      <c r="F7" s="323"/>
      <c r="G7" s="324"/>
      <c r="H7" s="324"/>
      <c r="I7" s="325">
        <f t="shared" si="0"/>
        <v>0</v>
      </c>
      <c r="J7" s="323"/>
      <c r="K7" s="324"/>
      <c r="L7" s="324"/>
      <c r="M7" s="325">
        <f t="shared" si="1"/>
        <v>0</v>
      </c>
      <c r="N7" s="934">
        <v>0</v>
      </c>
      <c r="O7" s="935"/>
      <c r="P7" s="935"/>
      <c r="Q7" s="1100">
        <f t="shared" si="2"/>
        <v>0</v>
      </c>
    </row>
    <row r="8" spans="1:17" s="34" customFormat="1" ht="15" customHeight="1">
      <c r="A8" s="38" t="s">
        <v>641</v>
      </c>
      <c r="B8" s="323"/>
      <c r="C8" s="324"/>
      <c r="D8" s="324"/>
      <c r="E8" s="325">
        <f t="shared" si="3"/>
        <v>0</v>
      </c>
      <c r="F8" s="323"/>
      <c r="G8" s="324"/>
      <c r="H8" s="324"/>
      <c r="I8" s="325">
        <f t="shared" si="0"/>
        <v>0</v>
      </c>
      <c r="J8" s="323"/>
      <c r="K8" s="324"/>
      <c r="L8" s="324"/>
      <c r="M8" s="325">
        <f t="shared" si="1"/>
        <v>0</v>
      </c>
      <c r="N8" s="934">
        <v>0</v>
      </c>
      <c r="O8" s="935"/>
      <c r="P8" s="935"/>
      <c r="Q8" s="1100">
        <f t="shared" si="2"/>
        <v>0</v>
      </c>
    </row>
    <row r="9" spans="1:17" s="34" customFormat="1" ht="15" customHeight="1">
      <c r="A9" s="38" t="s">
        <v>642</v>
      </c>
      <c r="B9" s="323"/>
      <c r="C9" s="324"/>
      <c r="D9" s="324"/>
      <c r="E9" s="325">
        <f t="shared" si="3"/>
        <v>0</v>
      </c>
      <c r="F9" s="323"/>
      <c r="G9" s="324"/>
      <c r="H9" s="324"/>
      <c r="I9" s="325">
        <f t="shared" si="0"/>
        <v>0</v>
      </c>
      <c r="J9" s="323"/>
      <c r="K9" s="324"/>
      <c r="L9" s="324"/>
      <c r="M9" s="325">
        <f t="shared" si="1"/>
        <v>0</v>
      </c>
      <c r="N9" s="934">
        <v>0</v>
      </c>
      <c r="O9" s="935"/>
      <c r="P9" s="935"/>
      <c r="Q9" s="1100">
        <f t="shared" si="2"/>
        <v>0</v>
      </c>
    </row>
    <row r="10" spans="1:17" s="34" customFormat="1" ht="15" customHeight="1">
      <c r="A10" s="38" t="s">
        <v>643</v>
      </c>
      <c r="B10" s="323"/>
      <c r="C10" s="324"/>
      <c r="D10" s="324"/>
      <c r="E10" s="325">
        <f t="shared" si="3"/>
        <v>0</v>
      </c>
      <c r="F10" s="323"/>
      <c r="G10" s="324"/>
      <c r="H10" s="324"/>
      <c r="I10" s="325">
        <f t="shared" si="0"/>
        <v>0</v>
      </c>
      <c r="J10" s="323"/>
      <c r="K10" s="324"/>
      <c r="L10" s="324"/>
      <c r="M10" s="325">
        <f t="shared" si="1"/>
        <v>0</v>
      </c>
      <c r="N10" s="934">
        <v>0</v>
      </c>
      <c r="O10" s="935"/>
      <c r="P10" s="935"/>
      <c r="Q10" s="1100">
        <f t="shared" si="2"/>
        <v>0</v>
      </c>
    </row>
    <row r="11" spans="1:17" s="34" customFormat="1" ht="15" customHeight="1">
      <c r="A11" s="38" t="s">
        <v>644</v>
      </c>
      <c r="B11" s="326"/>
      <c r="C11" s="327"/>
      <c r="D11" s="327"/>
      <c r="E11" s="328">
        <f t="shared" si="3"/>
        <v>0</v>
      </c>
      <c r="F11" s="326"/>
      <c r="G11" s="327"/>
      <c r="H11" s="327"/>
      <c r="I11" s="328">
        <f t="shared" si="0"/>
        <v>0</v>
      </c>
      <c r="J11" s="326"/>
      <c r="K11" s="327"/>
      <c r="L11" s="327"/>
      <c r="M11" s="328">
        <f t="shared" si="1"/>
        <v>0</v>
      </c>
      <c r="N11" s="977">
        <v>0</v>
      </c>
      <c r="O11" s="978"/>
      <c r="P11" s="978"/>
      <c r="Q11" s="1101">
        <f t="shared" si="2"/>
        <v>0</v>
      </c>
    </row>
    <row r="12" spans="1:17" s="34" customFormat="1" ht="25.5">
      <c r="A12" s="329" t="s">
        <v>687</v>
      </c>
      <c r="B12" s="330"/>
      <c r="C12" s="331"/>
      <c r="D12" s="331"/>
      <c r="E12" s="325">
        <f t="shared" si="3"/>
        <v>0</v>
      </c>
      <c r="F12" s="330"/>
      <c r="G12" s="331"/>
      <c r="H12" s="331"/>
      <c r="I12" s="325">
        <f t="shared" si="0"/>
        <v>0</v>
      </c>
      <c r="J12" s="330"/>
      <c r="K12" s="331"/>
      <c r="L12" s="331"/>
      <c r="M12" s="325">
        <f t="shared" si="1"/>
        <v>0</v>
      </c>
      <c r="N12" s="979">
        <v>0</v>
      </c>
      <c r="O12" s="980"/>
      <c r="P12" s="980"/>
      <c r="Q12" s="1100">
        <f t="shared" si="2"/>
        <v>0</v>
      </c>
    </row>
    <row r="13" spans="1:17" s="34" customFormat="1" ht="15" customHeight="1">
      <c r="A13" s="332" t="s">
        <v>645</v>
      </c>
      <c r="B13" s="333">
        <f>SUM(B14+B22)</f>
        <v>0</v>
      </c>
      <c r="C13" s="334"/>
      <c r="D13" s="334"/>
      <c r="E13" s="335">
        <f t="shared" si="3"/>
        <v>0</v>
      </c>
      <c r="F13" s="333">
        <f>SUM(F14+F22)</f>
        <v>0</v>
      </c>
      <c r="G13" s="334"/>
      <c r="H13" s="334"/>
      <c r="I13" s="335">
        <f t="shared" si="0"/>
        <v>0</v>
      </c>
      <c r="J13" s="333">
        <f>SUM(J14+J22)</f>
        <v>0</v>
      </c>
      <c r="K13" s="334"/>
      <c r="L13" s="334"/>
      <c r="M13" s="335">
        <f t="shared" si="1"/>
        <v>0</v>
      </c>
      <c r="N13" s="981">
        <v>0</v>
      </c>
      <c r="O13" s="982"/>
      <c r="P13" s="982"/>
      <c r="Q13" s="1102">
        <f t="shared" si="2"/>
        <v>0</v>
      </c>
    </row>
    <row r="14" spans="1:17" s="34" customFormat="1" ht="15" customHeight="1">
      <c r="A14" s="5" t="s">
        <v>646</v>
      </c>
      <c r="B14" s="333">
        <f>SUM(B15:B21)</f>
        <v>0</v>
      </c>
      <c r="C14" s="334"/>
      <c r="D14" s="334"/>
      <c r="E14" s="335">
        <f t="shared" si="3"/>
        <v>0</v>
      </c>
      <c r="F14" s="333">
        <f>SUM(F15:F21)</f>
        <v>0</v>
      </c>
      <c r="G14" s="334"/>
      <c r="H14" s="334"/>
      <c r="I14" s="335">
        <f t="shared" si="0"/>
        <v>0</v>
      </c>
      <c r="J14" s="333">
        <f>SUM(J15:J21)</f>
        <v>0</v>
      </c>
      <c r="K14" s="334"/>
      <c r="L14" s="334"/>
      <c r="M14" s="335">
        <f t="shared" si="1"/>
        <v>0</v>
      </c>
      <c r="N14" s="981">
        <v>0</v>
      </c>
      <c r="O14" s="982"/>
      <c r="P14" s="982"/>
      <c r="Q14" s="1102">
        <f t="shared" si="2"/>
        <v>0</v>
      </c>
    </row>
    <row r="15" spans="1:17" s="34" customFormat="1" ht="15" customHeight="1">
      <c r="A15" s="316" t="s">
        <v>686</v>
      </c>
      <c r="B15" s="317"/>
      <c r="C15" s="318"/>
      <c r="D15" s="318"/>
      <c r="E15" s="319">
        <f t="shared" si="3"/>
        <v>0</v>
      </c>
      <c r="F15" s="317"/>
      <c r="G15" s="318"/>
      <c r="H15" s="318"/>
      <c r="I15" s="319">
        <f t="shared" si="0"/>
        <v>0</v>
      </c>
      <c r="J15" s="317"/>
      <c r="K15" s="318"/>
      <c r="L15" s="318"/>
      <c r="M15" s="319">
        <f t="shared" si="1"/>
        <v>0</v>
      </c>
      <c r="N15" s="975">
        <v>0</v>
      </c>
      <c r="O15" s="976"/>
      <c r="P15" s="976"/>
      <c r="Q15" s="1099">
        <f t="shared" si="2"/>
        <v>0</v>
      </c>
    </row>
    <row r="16" spans="1:17" s="34" customFormat="1" ht="15" customHeight="1">
      <c r="A16" s="38" t="s">
        <v>647</v>
      </c>
      <c r="B16" s="321"/>
      <c r="C16" s="322"/>
      <c r="D16" s="322"/>
      <c r="E16" s="325">
        <f t="shared" si="3"/>
        <v>0</v>
      </c>
      <c r="F16" s="321"/>
      <c r="G16" s="322"/>
      <c r="H16" s="322"/>
      <c r="I16" s="325">
        <f t="shared" si="0"/>
        <v>0</v>
      </c>
      <c r="J16" s="321"/>
      <c r="K16" s="322"/>
      <c r="L16" s="322"/>
      <c r="M16" s="325">
        <f t="shared" si="1"/>
        <v>0</v>
      </c>
      <c r="N16" s="983">
        <v>0</v>
      </c>
      <c r="O16" s="984"/>
      <c r="P16" s="984"/>
      <c r="Q16" s="1100">
        <f t="shared" si="2"/>
        <v>0</v>
      </c>
    </row>
    <row r="17" spans="1:17" s="34" customFormat="1" ht="15" customHeight="1">
      <c r="A17" s="38" t="s">
        <v>648</v>
      </c>
      <c r="B17" s="321"/>
      <c r="C17" s="322"/>
      <c r="D17" s="322"/>
      <c r="E17" s="325">
        <f t="shared" si="3"/>
        <v>0</v>
      </c>
      <c r="F17" s="321"/>
      <c r="G17" s="322"/>
      <c r="H17" s="322"/>
      <c r="I17" s="325">
        <f t="shared" si="0"/>
        <v>0</v>
      </c>
      <c r="J17" s="321"/>
      <c r="K17" s="322"/>
      <c r="L17" s="322"/>
      <c r="M17" s="325">
        <f t="shared" si="1"/>
        <v>0</v>
      </c>
      <c r="N17" s="983">
        <v>0</v>
      </c>
      <c r="O17" s="984"/>
      <c r="P17" s="984"/>
      <c r="Q17" s="1100">
        <f t="shared" si="2"/>
        <v>0</v>
      </c>
    </row>
    <row r="18" spans="1:17" s="34" customFormat="1" ht="13.5">
      <c r="A18" s="38" t="s">
        <v>649</v>
      </c>
      <c r="B18" s="321"/>
      <c r="C18" s="322"/>
      <c r="D18" s="322"/>
      <c r="E18" s="325">
        <f t="shared" si="3"/>
        <v>0</v>
      </c>
      <c r="F18" s="321"/>
      <c r="G18" s="322"/>
      <c r="H18" s="322"/>
      <c r="I18" s="325">
        <f t="shared" si="0"/>
        <v>0</v>
      </c>
      <c r="J18" s="321"/>
      <c r="K18" s="322"/>
      <c r="L18" s="322"/>
      <c r="M18" s="325">
        <f t="shared" si="1"/>
        <v>0</v>
      </c>
      <c r="N18" s="983">
        <v>0</v>
      </c>
      <c r="O18" s="984"/>
      <c r="P18" s="984"/>
      <c r="Q18" s="1100">
        <f t="shared" si="2"/>
        <v>0</v>
      </c>
    </row>
    <row r="19" spans="1:17" s="34" customFormat="1" ht="15" customHeight="1">
      <c r="A19" s="38" t="s">
        <v>650</v>
      </c>
      <c r="B19" s="321"/>
      <c r="C19" s="322"/>
      <c r="D19" s="322"/>
      <c r="E19" s="325">
        <f t="shared" si="3"/>
        <v>0</v>
      </c>
      <c r="F19" s="321"/>
      <c r="G19" s="322"/>
      <c r="H19" s="322"/>
      <c r="I19" s="325">
        <f t="shared" si="0"/>
        <v>0</v>
      </c>
      <c r="J19" s="321"/>
      <c r="K19" s="322"/>
      <c r="L19" s="322"/>
      <c r="M19" s="325">
        <f t="shared" si="1"/>
        <v>0</v>
      </c>
      <c r="N19" s="983">
        <v>0</v>
      </c>
      <c r="O19" s="984"/>
      <c r="P19" s="984"/>
      <c r="Q19" s="1100">
        <f t="shared" si="2"/>
        <v>0</v>
      </c>
    </row>
    <row r="20" spans="1:17" s="34" customFormat="1" ht="15" customHeight="1">
      <c r="A20" s="38" t="s">
        <v>651</v>
      </c>
      <c r="B20" s="321"/>
      <c r="C20" s="322"/>
      <c r="D20" s="322"/>
      <c r="E20" s="325">
        <f t="shared" si="3"/>
        <v>0</v>
      </c>
      <c r="F20" s="321"/>
      <c r="G20" s="322"/>
      <c r="H20" s="322"/>
      <c r="I20" s="325">
        <f t="shared" si="0"/>
        <v>0</v>
      </c>
      <c r="J20" s="321"/>
      <c r="K20" s="322"/>
      <c r="L20" s="322"/>
      <c r="M20" s="325">
        <f t="shared" si="1"/>
        <v>0</v>
      </c>
      <c r="N20" s="983">
        <v>0</v>
      </c>
      <c r="O20" s="984"/>
      <c r="P20" s="984"/>
      <c r="Q20" s="1100">
        <f t="shared" si="2"/>
        <v>0</v>
      </c>
    </row>
    <row r="21" spans="1:17" s="34" customFormat="1" ht="15" customHeight="1">
      <c r="A21" s="38" t="s">
        <v>652</v>
      </c>
      <c r="B21" s="336"/>
      <c r="C21" s="337"/>
      <c r="D21" s="337"/>
      <c r="E21" s="328">
        <f t="shared" si="3"/>
        <v>0</v>
      </c>
      <c r="F21" s="336"/>
      <c r="G21" s="337"/>
      <c r="H21" s="337"/>
      <c r="I21" s="328">
        <f t="shared" si="0"/>
        <v>0</v>
      </c>
      <c r="J21" s="336"/>
      <c r="K21" s="337"/>
      <c r="L21" s="337"/>
      <c r="M21" s="328">
        <f t="shared" si="1"/>
        <v>0</v>
      </c>
      <c r="N21" s="985">
        <v>0</v>
      </c>
      <c r="O21" s="986"/>
      <c r="P21" s="986"/>
      <c r="Q21" s="1101">
        <f t="shared" si="2"/>
        <v>0</v>
      </c>
    </row>
    <row r="22" spans="1:17" s="34" customFormat="1" ht="15" customHeight="1" thickBot="1">
      <c r="A22" s="5" t="s">
        <v>653</v>
      </c>
      <c r="B22" s="333"/>
      <c r="C22" s="334"/>
      <c r="D22" s="334"/>
      <c r="E22" s="338">
        <f t="shared" si="3"/>
        <v>0</v>
      </c>
      <c r="F22" s="333"/>
      <c r="G22" s="334"/>
      <c r="H22" s="334"/>
      <c r="I22" s="338">
        <f t="shared" si="0"/>
        <v>0</v>
      </c>
      <c r="J22" s="333"/>
      <c r="K22" s="334"/>
      <c r="L22" s="334"/>
      <c r="M22" s="338">
        <f t="shared" si="1"/>
        <v>0</v>
      </c>
      <c r="N22" s="981">
        <v>0</v>
      </c>
      <c r="O22" s="982"/>
      <c r="P22" s="982"/>
      <c r="Q22" s="1103">
        <f t="shared" si="2"/>
        <v>0</v>
      </c>
    </row>
    <row r="23" spans="1:17" s="34" customFormat="1" ht="15" customHeight="1" thickBot="1">
      <c r="A23" s="35" t="s">
        <v>654</v>
      </c>
      <c r="B23" s="309">
        <f>B24+B32</f>
        <v>0</v>
      </c>
      <c r="C23" s="310">
        <f>C24+C32</f>
        <v>0</v>
      </c>
      <c r="D23" s="310">
        <f>D24+D32</f>
        <v>0</v>
      </c>
      <c r="E23" s="311">
        <f t="shared" si="3"/>
        <v>0</v>
      </c>
      <c r="F23" s="309">
        <f>F24+F32</f>
        <v>0</v>
      </c>
      <c r="G23" s="310">
        <f>G24+G32</f>
        <v>0</v>
      </c>
      <c r="H23" s="310">
        <f>H24+H32</f>
        <v>0</v>
      </c>
      <c r="I23" s="311">
        <f t="shared" si="0"/>
        <v>0</v>
      </c>
      <c r="J23" s="309">
        <f>J24+J32</f>
        <v>0</v>
      </c>
      <c r="K23" s="310">
        <f>K24+K32</f>
        <v>0</v>
      </c>
      <c r="L23" s="310">
        <f>L24+L32</f>
        <v>0</v>
      </c>
      <c r="M23" s="311">
        <f t="shared" si="1"/>
        <v>0</v>
      </c>
      <c r="N23" s="970">
        <v>0</v>
      </c>
      <c r="O23" s="971"/>
      <c r="P23" s="971"/>
      <c r="Q23" s="972">
        <f t="shared" si="2"/>
        <v>0</v>
      </c>
    </row>
    <row r="24" spans="1:17" s="34" customFormat="1" ht="15" customHeight="1">
      <c r="A24" s="339" t="s">
        <v>655</v>
      </c>
      <c r="B24" s="340">
        <f>SUM(B25:B31)</f>
        <v>0</v>
      </c>
      <c r="C24" s="341">
        <f>C25+C26+C27+C28+C29+C30+C31</f>
        <v>0</v>
      </c>
      <c r="D24" s="341">
        <f>D25+D26+D27+D28+D29+D30+D31</f>
        <v>0</v>
      </c>
      <c r="E24" s="342">
        <f t="shared" si="3"/>
        <v>0</v>
      </c>
      <c r="F24" s="340">
        <f>SUM(F25:F31)</f>
        <v>0</v>
      </c>
      <c r="G24" s="341">
        <f>G25+G26+G27+G28+G29+G30+G31</f>
        <v>0</v>
      </c>
      <c r="H24" s="341">
        <f>H25+H26+H27+H28+H29+H30+H31</f>
        <v>0</v>
      </c>
      <c r="I24" s="342">
        <f t="shared" si="0"/>
        <v>0</v>
      </c>
      <c r="J24" s="340">
        <f>SUM(J25:J31)</f>
        <v>0</v>
      </c>
      <c r="K24" s="341">
        <f>K25+K26+K27+K28+K29+K30+K31</f>
        <v>0</v>
      </c>
      <c r="L24" s="341">
        <f>L25+L26+L27+L28+L29+L30+L31</f>
        <v>0</v>
      </c>
      <c r="M24" s="342">
        <f t="shared" si="1"/>
        <v>0</v>
      </c>
      <c r="N24" s="987">
        <v>0</v>
      </c>
      <c r="O24" s="988"/>
      <c r="P24" s="988"/>
      <c r="Q24" s="1104">
        <f t="shared" si="2"/>
        <v>0</v>
      </c>
    </row>
    <row r="25" spans="1:17" s="34" customFormat="1" ht="15" customHeight="1">
      <c r="A25" s="343" t="s">
        <v>656</v>
      </c>
      <c r="B25" s="344"/>
      <c r="C25" s="337"/>
      <c r="D25" s="337"/>
      <c r="E25" s="325">
        <f t="shared" si="3"/>
        <v>0</v>
      </c>
      <c r="F25" s="344"/>
      <c r="G25" s="337"/>
      <c r="H25" s="337"/>
      <c r="I25" s="325">
        <f t="shared" si="0"/>
        <v>0</v>
      </c>
      <c r="J25" s="344"/>
      <c r="K25" s="337"/>
      <c r="L25" s="337"/>
      <c r="M25" s="350">
        <f t="shared" si="1"/>
        <v>0</v>
      </c>
      <c r="N25" s="989">
        <v>0</v>
      </c>
      <c r="O25" s="986"/>
      <c r="P25" s="986"/>
      <c r="Q25" s="1105">
        <f t="shared" si="2"/>
        <v>0</v>
      </c>
    </row>
    <row r="26" spans="1:17" s="34" customFormat="1" ht="15" customHeight="1">
      <c r="A26" s="347" t="s">
        <v>685</v>
      </c>
      <c r="B26" s="348"/>
      <c r="C26" s="337"/>
      <c r="D26" s="349"/>
      <c r="E26" s="350">
        <f t="shared" si="3"/>
        <v>0</v>
      </c>
      <c r="F26" s="348"/>
      <c r="G26" s="337"/>
      <c r="H26" s="349"/>
      <c r="I26" s="350">
        <f t="shared" si="0"/>
        <v>0</v>
      </c>
      <c r="J26" s="348"/>
      <c r="K26" s="337"/>
      <c r="L26" s="349"/>
      <c r="M26" s="350">
        <f t="shared" si="1"/>
        <v>0</v>
      </c>
      <c r="N26" s="990">
        <v>0</v>
      </c>
      <c r="O26" s="986"/>
      <c r="P26" s="991"/>
      <c r="Q26" s="1105">
        <f t="shared" si="2"/>
        <v>0</v>
      </c>
    </row>
    <row r="27" spans="1:17" s="34" customFormat="1" ht="15" customHeight="1">
      <c r="A27" s="347" t="s">
        <v>683</v>
      </c>
      <c r="B27" s="351"/>
      <c r="C27" s="352"/>
      <c r="D27" s="352"/>
      <c r="E27" s="325">
        <f t="shared" si="3"/>
        <v>0</v>
      </c>
      <c r="F27" s="351"/>
      <c r="G27" s="352"/>
      <c r="H27" s="352"/>
      <c r="I27" s="325">
        <f t="shared" si="0"/>
        <v>0</v>
      </c>
      <c r="J27" s="351"/>
      <c r="K27" s="352"/>
      <c r="L27" s="352"/>
      <c r="M27" s="325">
        <f t="shared" si="1"/>
        <v>0</v>
      </c>
      <c r="N27" s="992">
        <v>0</v>
      </c>
      <c r="O27" s="993"/>
      <c r="P27" s="993"/>
      <c r="Q27" s="1100">
        <f t="shared" si="2"/>
        <v>0</v>
      </c>
    </row>
    <row r="28" spans="1:17" s="34" customFormat="1" ht="15" customHeight="1">
      <c r="A28" s="320" t="s">
        <v>667</v>
      </c>
      <c r="B28" s="344"/>
      <c r="C28" s="337"/>
      <c r="D28" s="352"/>
      <c r="E28" s="350">
        <f t="shared" si="3"/>
        <v>0</v>
      </c>
      <c r="F28" s="344"/>
      <c r="G28" s="337"/>
      <c r="H28" s="352"/>
      <c r="I28" s="350">
        <f t="shared" si="0"/>
        <v>0</v>
      </c>
      <c r="J28" s="344"/>
      <c r="K28" s="337"/>
      <c r="L28" s="352"/>
      <c r="M28" s="350">
        <f t="shared" si="1"/>
        <v>0</v>
      </c>
      <c r="N28" s="989">
        <v>0</v>
      </c>
      <c r="O28" s="986"/>
      <c r="P28" s="993"/>
      <c r="Q28" s="1105">
        <f t="shared" si="2"/>
        <v>0</v>
      </c>
    </row>
    <row r="29" spans="1:17" s="34" customFormat="1" ht="15" customHeight="1">
      <c r="A29" s="36" t="s">
        <v>668</v>
      </c>
      <c r="B29" s="345"/>
      <c r="C29" s="346"/>
      <c r="D29" s="346"/>
      <c r="E29" s="325">
        <f t="shared" si="3"/>
        <v>0</v>
      </c>
      <c r="F29" s="345"/>
      <c r="G29" s="346"/>
      <c r="H29" s="346"/>
      <c r="I29" s="325">
        <f t="shared" si="0"/>
        <v>0</v>
      </c>
      <c r="J29" s="345"/>
      <c r="K29" s="346"/>
      <c r="L29" s="346"/>
      <c r="M29" s="325">
        <f t="shared" si="1"/>
        <v>0</v>
      </c>
      <c r="N29" s="994">
        <v>0</v>
      </c>
      <c r="O29" s="995"/>
      <c r="P29" s="995"/>
      <c r="Q29" s="1100">
        <f t="shared" si="2"/>
        <v>0</v>
      </c>
    </row>
    <row r="30" spans="1:17" s="34" customFormat="1" ht="15" customHeight="1">
      <c r="A30" s="36" t="s">
        <v>669</v>
      </c>
      <c r="B30" s="353"/>
      <c r="C30" s="354"/>
      <c r="D30" s="354"/>
      <c r="E30" s="325">
        <f t="shared" si="3"/>
        <v>0</v>
      </c>
      <c r="F30" s="353"/>
      <c r="G30" s="354"/>
      <c r="H30" s="354"/>
      <c r="I30" s="325">
        <f t="shared" si="0"/>
        <v>0</v>
      </c>
      <c r="J30" s="353"/>
      <c r="K30" s="354"/>
      <c r="L30" s="354"/>
      <c r="M30" s="325">
        <f t="shared" si="1"/>
        <v>0</v>
      </c>
      <c r="N30" s="990">
        <v>0</v>
      </c>
      <c r="O30" s="991"/>
      <c r="P30" s="991"/>
      <c r="Q30" s="1100">
        <f t="shared" si="2"/>
        <v>0</v>
      </c>
    </row>
    <row r="31" spans="1:17" s="34" customFormat="1" ht="27" customHeight="1">
      <c r="A31" s="343" t="s">
        <v>684</v>
      </c>
      <c r="B31" s="351"/>
      <c r="C31" s="352"/>
      <c r="D31" s="352"/>
      <c r="E31" s="350">
        <f t="shared" si="3"/>
        <v>0</v>
      </c>
      <c r="F31" s="351"/>
      <c r="G31" s="352"/>
      <c r="H31" s="352"/>
      <c r="I31" s="350">
        <f t="shared" si="0"/>
        <v>0</v>
      </c>
      <c r="J31" s="351"/>
      <c r="K31" s="352"/>
      <c r="L31" s="352"/>
      <c r="M31" s="350">
        <f t="shared" si="1"/>
        <v>0</v>
      </c>
      <c r="N31" s="992">
        <v>0</v>
      </c>
      <c r="O31" s="993"/>
      <c r="P31" s="993"/>
      <c r="Q31" s="1105">
        <f t="shared" si="2"/>
        <v>0</v>
      </c>
    </row>
    <row r="32" spans="1:17" s="34" customFormat="1" ht="13.5">
      <c r="A32" s="357" t="s">
        <v>657</v>
      </c>
      <c r="B32" s="313">
        <f>SUM(B40+B33)</f>
        <v>0</v>
      </c>
      <c r="C32" s="314"/>
      <c r="D32" s="314"/>
      <c r="E32" s="315">
        <f t="shared" si="3"/>
        <v>0</v>
      </c>
      <c r="F32" s="313">
        <f>SUM(F40+F33)</f>
        <v>0</v>
      </c>
      <c r="G32" s="314"/>
      <c r="H32" s="314"/>
      <c r="I32" s="315">
        <f t="shared" si="0"/>
        <v>0</v>
      </c>
      <c r="J32" s="313">
        <f>SUM(J40+J33)</f>
        <v>0</v>
      </c>
      <c r="K32" s="314"/>
      <c r="L32" s="314"/>
      <c r="M32" s="315">
        <f t="shared" si="1"/>
        <v>0</v>
      </c>
      <c r="N32" s="973">
        <v>0</v>
      </c>
      <c r="O32" s="974"/>
      <c r="P32" s="974"/>
      <c r="Q32" s="1098">
        <f t="shared" si="2"/>
        <v>0</v>
      </c>
    </row>
    <row r="33" spans="1:17" s="34" customFormat="1" ht="15" customHeight="1">
      <c r="A33" s="358" t="s">
        <v>658</v>
      </c>
      <c r="B33" s="317">
        <f>SUM(B34:B39)</f>
        <v>0</v>
      </c>
      <c r="C33" s="318"/>
      <c r="D33" s="318"/>
      <c r="E33" s="319">
        <f t="shared" si="3"/>
        <v>0</v>
      </c>
      <c r="F33" s="317">
        <f>SUM(F34:F39)</f>
        <v>0</v>
      </c>
      <c r="G33" s="318"/>
      <c r="H33" s="318"/>
      <c r="I33" s="319">
        <f t="shared" si="0"/>
        <v>0</v>
      </c>
      <c r="J33" s="317">
        <f>SUM(J34:J39)</f>
        <v>0</v>
      </c>
      <c r="K33" s="318"/>
      <c r="L33" s="318"/>
      <c r="M33" s="319">
        <f t="shared" si="1"/>
        <v>0</v>
      </c>
      <c r="N33" s="975">
        <v>0</v>
      </c>
      <c r="O33" s="976"/>
      <c r="P33" s="976"/>
      <c r="Q33" s="1099">
        <f t="shared" si="2"/>
        <v>0</v>
      </c>
    </row>
    <row r="34" spans="1:17" s="34" customFormat="1" ht="15" customHeight="1">
      <c r="A34" s="359" t="s">
        <v>659</v>
      </c>
      <c r="B34" s="360"/>
      <c r="C34" s="361"/>
      <c r="D34" s="361"/>
      <c r="E34" s="325">
        <f t="shared" si="3"/>
        <v>0</v>
      </c>
      <c r="F34" s="360"/>
      <c r="G34" s="361"/>
      <c r="H34" s="361"/>
      <c r="I34" s="325">
        <f t="shared" si="0"/>
        <v>0</v>
      </c>
      <c r="J34" s="360"/>
      <c r="K34" s="361"/>
      <c r="L34" s="361"/>
      <c r="M34" s="325">
        <f t="shared" si="1"/>
        <v>0</v>
      </c>
      <c r="N34" s="996">
        <v>0</v>
      </c>
      <c r="O34" s="997"/>
      <c r="P34" s="997"/>
      <c r="Q34" s="1100">
        <f t="shared" si="2"/>
        <v>0</v>
      </c>
    </row>
    <row r="35" spans="1:17" s="34" customFormat="1" ht="15" customHeight="1">
      <c r="A35" s="362" t="s">
        <v>660</v>
      </c>
      <c r="B35" s="344"/>
      <c r="C35" s="337"/>
      <c r="D35" s="337"/>
      <c r="E35" s="350">
        <f t="shared" si="3"/>
        <v>0</v>
      </c>
      <c r="F35" s="344"/>
      <c r="G35" s="337"/>
      <c r="H35" s="337"/>
      <c r="I35" s="350">
        <f t="shared" si="0"/>
        <v>0</v>
      </c>
      <c r="J35" s="344"/>
      <c r="K35" s="337"/>
      <c r="L35" s="337"/>
      <c r="M35" s="350">
        <f t="shared" si="1"/>
        <v>0</v>
      </c>
      <c r="N35" s="989">
        <v>0</v>
      </c>
      <c r="O35" s="986"/>
      <c r="P35" s="986"/>
      <c r="Q35" s="1105">
        <f t="shared" si="2"/>
        <v>0</v>
      </c>
    </row>
    <row r="36" spans="1:17" s="34" customFormat="1" ht="15" customHeight="1">
      <c r="A36" s="362" t="s">
        <v>661</v>
      </c>
      <c r="B36" s="363"/>
      <c r="C36" s="364"/>
      <c r="D36" s="364"/>
      <c r="E36" s="325">
        <f t="shared" si="3"/>
        <v>0</v>
      </c>
      <c r="F36" s="363"/>
      <c r="G36" s="364"/>
      <c r="H36" s="364"/>
      <c r="I36" s="325">
        <f t="shared" si="0"/>
        <v>0</v>
      </c>
      <c r="J36" s="363"/>
      <c r="K36" s="364"/>
      <c r="L36" s="364"/>
      <c r="M36" s="325">
        <f t="shared" si="1"/>
        <v>0</v>
      </c>
      <c r="N36" s="996">
        <v>0</v>
      </c>
      <c r="O36" s="997"/>
      <c r="P36" s="997"/>
      <c r="Q36" s="1100">
        <f t="shared" si="2"/>
        <v>0</v>
      </c>
    </row>
    <row r="37" spans="1:17" s="34" customFormat="1" ht="15" customHeight="1">
      <c r="A37" s="39" t="s">
        <v>670</v>
      </c>
      <c r="B37" s="345"/>
      <c r="C37" s="346"/>
      <c r="D37" s="346"/>
      <c r="E37" s="325">
        <f t="shared" si="3"/>
        <v>0</v>
      </c>
      <c r="F37" s="345"/>
      <c r="G37" s="346"/>
      <c r="H37" s="346"/>
      <c r="I37" s="325">
        <f t="shared" si="0"/>
        <v>0</v>
      </c>
      <c r="J37" s="345"/>
      <c r="K37" s="346"/>
      <c r="L37" s="346"/>
      <c r="M37" s="325">
        <f t="shared" si="1"/>
        <v>0</v>
      </c>
      <c r="N37" s="994">
        <v>0</v>
      </c>
      <c r="O37" s="995"/>
      <c r="P37" s="995"/>
      <c r="Q37" s="1100">
        <f t="shared" si="2"/>
        <v>0</v>
      </c>
    </row>
    <row r="38" spans="1:17" s="34" customFormat="1" ht="15" customHeight="1">
      <c r="A38" s="36" t="s">
        <v>671</v>
      </c>
      <c r="B38" s="345"/>
      <c r="C38" s="346"/>
      <c r="D38" s="346"/>
      <c r="E38" s="325">
        <f t="shared" si="3"/>
        <v>0</v>
      </c>
      <c r="F38" s="345"/>
      <c r="G38" s="346"/>
      <c r="H38" s="346"/>
      <c r="I38" s="325">
        <f t="shared" si="0"/>
        <v>0</v>
      </c>
      <c r="J38" s="345"/>
      <c r="K38" s="346"/>
      <c r="L38" s="346"/>
      <c r="M38" s="325">
        <f t="shared" si="1"/>
        <v>0</v>
      </c>
      <c r="N38" s="994">
        <v>0</v>
      </c>
      <c r="O38" s="995"/>
      <c r="P38" s="995"/>
      <c r="Q38" s="1100">
        <f t="shared" si="2"/>
        <v>0</v>
      </c>
    </row>
    <row r="39" spans="1:17" s="34" customFormat="1" ht="15" customHeight="1" thickBot="1">
      <c r="A39" s="37" t="s">
        <v>672</v>
      </c>
      <c r="B39" s="355"/>
      <c r="C39" s="356"/>
      <c r="D39" s="356"/>
      <c r="E39" s="365">
        <f t="shared" si="3"/>
        <v>0</v>
      </c>
      <c r="F39" s="355"/>
      <c r="G39" s="356"/>
      <c r="H39" s="356"/>
      <c r="I39" s="365">
        <f t="shared" si="0"/>
        <v>0</v>
      </c>
      <c r="J39" s="355"/>
      <c r="K39" s="356"/>
      <c r="L39" s="356"/>
      <c r="M39" s="365">
        <f t="shared" si="1"/>
        <v>0</v>
      </c>
      <c r="N39" s="998">
        <v>0</v>
      </c>
      <c r="O39" s="999"/>
      <c r="P39" s="999"/>
      <c r="Q39" s="1106">
        <f t="shared" si="2"/>
        <v>0</v>
      </c>
    </row>
    <row r="40" spans="1:17" s="34" customFormat="1" ht="15" customHeight="1">
      <c r="A40" s="366" t="s">
        <v>662</v>
      </c>
      <c r="B40" s="317">
        <f>SUM(B41:B47)</f>
        <v>0</v>
      </c>
      <c r="C40" s="318"/>
      <c r="D40" s="318"/>
      <c r="E40" s="319">
        <f t="shared" si="3"/>
        <v>0</v>
      </c>
      <c r="F40" s="317">
        <f>SUM(F41:F47)</f>
        <v>0</v>
      </c>
      <c r="G40" s="318"/>
      <c r="H40" s="318"/>
      <c r="I40" s="319">
        <f t="shared" si="0"/>
        <v>0</v>
      </c>
      <c r="J40" s="317">
        <f>SUM(J41:J47)</f>
        <v>0</v>
      </c>
      <c r="K40" s="318"/>
      <c r="L40" s="318"/>
      <c r="M40" s="319">
        <f t="shared" si="1"/>
        <v>0</v>
      </c>
      <c r="N40" s="975">
        <v>0</v>
      </c>
      <c r="O40" s="976"/>
      <c r="P40" s="976"/>
      <c r="Q40" s="1099">
        <f t="shared" si="2"/>
        <v>0</v>
      </c>
    </row>
    <row r="41" spans="1:17" s="34" customFormat="1" ht="15" customHeight="1">
      <c r="A41" s="359" t="s">
        <v>663</v>
      </c>
      <c r="B41" s="363"/>
      <c r="C41" s="364"/>
      <c r="D41" s="364"/>
      <c r="E41" s="325">
        <f t="shared" si="3"/>
        <v>0</v>
      </c>
      <c r="F41" s="363"/>
      <c r="G41" s="364"/>
      <c r="H41" s="364"/>
      <c r="I41" s="325">
        <f t="shared" si="0"/>
        <v>0</v>
      </c>
      <c r="J41" s="363"/>
      <c r="K41" s="364"/>
      <c r="L41" s="364"/>
      <c r="M41" s="325">
        <f t="shared" si="1"/>
        <v>0</v>
      </c>
      <c r="N41" s="996">
        <v>0</v>
      </c>
      <c r="O41" s="997"/>
      <c r="P41" s="997"/>
      <c r="Q41" s="1100">
        <f t="shared" si="2"/>
        <v>0</v>
      </c>
    </row>
    <row r="42" spans="1:17" s="34" customFormat="1" ht="15" customHeight="1">
      <c r="A42" s="359" t="s">
        <v>664</v>
      </c>
      <c r="B42" s="345"/>
      <c r="C42" s="346"/>
      <c r="D42" s="346"/>
      <c r="E42" s="325">
        <f t="shared" si="3"/>
        <v>0</v>
      </c>
      <c r="F42" s="345"/>
      <c r="G42" s="346"/>
      <c r="H42" s="346"/>
      <c r="I42" s="325">
        <f t="shared" si="0"/>
        <v>0</v>
      </c>
      <c r="J42" s="345"/>
      <c r="K42" s="346"/>
      <c r="L42" s="346"/>
      <c r="M42" s="325">
        <f t="shared" si="1"/>
        <v>0</v>
      </c>
      <c r="N42" s="994">
        <v>0</v>
      </c>
      <c r="O42" s="995"/>
      <c r="P42" s="995"/>
      <c r="Q42" s="1100">
        <f t="shared" si="2"/>
        <v>0</v>
      </c>
    </row>
    <row r="43" spans="1:17" s="34" customFormat="1" ht="15" customHeight="1">
      <c r="A43" s="359" t="s">
        <v>665</v>
      </c>
      <c r="B43" s="345"/>
      <c r="C43" s="346"/>
      <c r="D43" s="346"/>
      <c r="E43" s="325">
        <f t="shared" si="3"/>
        <v>0</v>
      </c>
      <c r="F43" s="345"/>
      <c r="G43" s="346"/>
      <c r="H43" s="346"/>
      <c r="I43" s="325">
        <f t="shared" si="0"/>
        <v>0</v>
      </c>
      <c r="J43" s="345"/>
      <c r="K43" s="346"/>
      <c r="L43" s="346"/>
      <c r="M43" s="325">
        <f t="shared" si="1"/>
        <v>0</v>
      </c>
      <c r="N43" s="994">
        <v>0</v>
      </c>
      <c r="O43" s="995"/>
      <c r="P43" s="995"/>
      <c r="Q43" s="1100">
        <f t="shared" si="2"/>
        <v>0</v>
      </c>
    </row>
    <row r="44" spans="1:17" s="34" customFormat="1" ht="15" customHeight="1">
      <c r="A44" s="36" t="s">
        <v>673</v>
      </c>
      <c r="B44" s="353"/>
      <c r="C44" s="354"/>
      <c r="D44" s="354"/>
      <c r="E44" s="325">
        <f t="shared" si="3"/>
        <v>0</v>
      </c>
      <c r="F44" s="353"/>
      <c r="G44" s="354"/>
      <c r="H44" s="354"/>
      <c r="I44" s="325">
        <f t="shared" si="0"/>
        <v>0</v>
      </c>
      <c r="J44" s="353"/>
      <c r="K44" s="354"/>
      <c r="L44" s="354"/>
      <c r="M44" s="325">
        <f t="shared" si="1"/>
        <v>0</v>
      </c>
      <c r="N44" s="990">
        <v>0</v>
      </c>
      <c r="O44" s="991"/>
      <c r="P44" s="991"/>
      <c r="Q44" s="1100">
        <f t="shared" si="2"/>
        <v>0</v>
      </c>
    </row>
    <row r="45" spans="1:17" s="34" customFormat="1" ht="15" customHeight="1">
      <c r="A45" s="36" t="s">
        <v>674</v>
      </c>
      <c r="B45" s="344"/>
      <c r="C45" s="337"/>
      <c r="D45" s="337"/>
      <c r="E45" s="325">
        <f t="shared" si="3"/>
        <v>0</v>
      </c>
      <c r="F45" s="344"/>
      <c r="G45" s="337"/>
      <c r="H45" s="337"/>
      <c r="I45" s="325">
        <f t="shared" si="0"/>
        <v>0</v>
      </c>
      <c r="J45" s="344"/>
      <c r="K45" s="337"/>
      <c r="L45" s="337"/>
      <c r="M45" s="325">
        <f t="shared" si="1"/>
        <v>0</v>
      </c>
      <c r="N45" s="989">
        <v>0</v>
      </c>
      <c r="O45" s="986"/>
      <c r="P45" s="986"/>
      <c r="Q45" s="1100">
        <f t="shared" si="2"/>
        <v>0</v>
      </c>
    </row>
    <row r="46" spans="1:18" s="34" customFormat="1" ht="15" customHeight="1">
      <c r="A46" s="36" t="s">
        <v>675</v>
      </c>
      <c r="B46" s="348"/>
      <c r="C46" s="349"/>
      <c r="D46" s="349"/>
      <c r="E46" s="325">
        <f t="shared" si="3"/>
        <v>0</v>
      </c>
      <c r="F46" s="348"/>
      <c r="G46" s="349"/>
      <c r="H46" s="349"/>
      <c r="I46" s="325">
        <f t="shared" si="0"/>
        <v>0</v>
      </c>
      <c r="J46" s="348"/>
      <c r="K46" s="349"/>
      <c r="L46" s="349"/>
      <c r="M46" s="325">
        <f t="shared" si="1"/>
        <v>0</v>
      </c>
      <c r="N46" s="990">
        <v>0</v>
      </c>
      <c r="O46" s="991"/>
      <c r="P46" s="991"/>
      <c r="Q46" s="1100">
        <f t="shared" si="2"/>
        <v>0</v>
      </c>
      <c r="R46" s="3"/>
    </row>
    <row r="47" spans="1:17" ht="15" customHeight="1" thickBot="1">
      <c r="A47" s="131" t="s">
        <v>676</v>
      </c>
      <c r="B47" s="367"/>
      <c r="C47" s="368"/>
      <c r="D47" s="368"/>
      <c r="E47" s="365">
        <f t="shared" si="3"/>
        <v>0</v>
      </c>
      <c r="F47" s="367"/>
      <c r="G47" s="368"/>
      <c r="H47" s="368"/>
      <c r="I47" s="365">
        <f t="shared" si="0"/>
        <v>0</v>
      </c>
      <c r="J47" s="367"/>
      <c r="K47" s="368"/>
      <c r="L47" s="368"/>
      <c r="M47" s="365">
        <f t="shared" si="1"/>
        <v>0</v>
      </c>
      <c r="N47" s="1000">
        <v>0</v>
      </c>
      <c r="O47" s="1001"/>
      <c r="P47" s="1001"/>
      <c r="Q47" s="1106">
        <f t="shared" si="2"/>
        <v>0</v>
      </c>
    </row>
    <row r="48" spans="2:18" ht="15" customHeight="1" thickBot="1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7" s="34" customFormat="1" ht="13.5" thickBot="1">
      <c r="A49" s="383" t="s">
        <v>666</v>
      </c>
      <c r="B49" s="369"/>
      <c r="C49" s="370"/>
      <c r="D49" s="370"/>
      <c r="E49" s="371"/>
      <c r="F49" s="369"/>
      <c r="G49" s="370"/>
      <c r="H49" s="370"/>
      <c r="I49" s="371"/>
      <c r="J49" s="369"/>
      <c r="K49" s="370"/>
      <c r="L49" s="370"/>
      <c r="M49" s="371"/>
      <c r="N49" s="369"/>
      <c r="O49" s="370"/>
      <c r="P49" s="370"/>
      <c r="Q49" s="371"/>
    </row>
    <row r="50" spans="1:17" s="34" customFormat="1" ht="15" customHeight="1">
      <c r="A50" s="372" t="s">
        <v>637</v>
      </c>
      <c r="B50" s="373">
        <f>SUM(B3)</f>
        <v>0</v>
      </c>
      <c r="C50" s="374"/>
      <c r="D50" s="374"/>
      <c r="E50" s="375">
        <f>SUM(B50:D50)</f>
        <v>0</v>
      </c>
      <c r="F50" s="373">
        <f>SUM(F3)</f>
        <v>0</v>
      </c>
      <c r="G50" s="374"/>
      <c r="H50" s="374"/>
      <c r="I50" s="375">
        <f>SUM(F50:H50)</f>
        <v>0</v>
      </c>
      <c r="J50" s="373">
        <f>SUM(J3)</f>
        <v>0</v>
      </c>
      <c r="K50" s="374"/>
      <c r="L50" s="374"/>
      <c r="M50" s="375">
        <f>SUM(J50:L50)</f>
        <v>0</v>
      </c>
      <c r="N50" s="964">
        <f>N3</f>
        <v>0</v>
      </c>
      <c r="O50" s="965"/>
      <c r="P50" s="965"/>
      <c r="Q50" s="966">
        <f>SUM(N50:P50)</f>
        <v>0</v>
      </c>
    </row>
    <row r="51" spans="1:17" s="34" customFormat="1" ht="15" customHeight="1" thickBot="1">
      <c r="A51" s="376" t="s">
        <v>654</v>
      </c>
      <c r="B51" s="377">
        <f>SUM(B23)</f>
        <v>0</v>
      </c>
      <c r="C51" s="378">
        <f aca="true" t="shared" si="4" ref="C51:N51">C23</f>
        <v>0</v>
      </c>
      <c r="D51" s="378">
        <f t="shared" si="4"/>
        <v>0</v>
      </c>
      <c r="E51" s="379">
        <f>SUM(B51:D51)</f>
        <v>0</v>
      </c>
      <c r="F51" s="377">
        <f>SUM(F23)</f>
        <v>0</v>
      </c>
      <c r="G51" s="378">
        <f t="shared" si="4"/>
        <v>0</v>
      </c>
      <c r="H51" s="378">
        <f t="shared" si="4"/>
        <v>0</v>
      </c>
      <c r="I51" s="379">
        <f>SUM(F51:H51)</f>
        <v>0</v>
      </c>
      <c r="J51" s="377">
        <f>SUM(J23)</f>
        <v>0</v>
      </c>
      <c r="K51" s="378">
        <f t="shared" si="4"/>
        <v>0</v>
      </c>
      <c r="L51" s="378">
        <f t="shared" si="4"/>
        <v>0</v>
      </c>
      <c r="M51" s="379">
        <f>SUM(J51:L51)</f>
        <v>0</v>
      </c>
      <c r="N51" s="967">
        <f t="shared" si="4"/>
        <v>0</v>
      </c>
      <c r="O51" s="968"/>
      <c r="P51" s="968"/>
      <c r="Q51" s="969">
        <f>SUM(N51:P51)</f>
        <v>0</v>
      </c>
    </row>
    <row r="52" spans="1:17" s="34" customFormat="1" ht="15" customHeight="1" thickBot="1">
      <c r="A52" s="35" t="s">
        <v>666</v>
      </c>
      <c r="B52" s="309">
        <f>SUM(B50:B51)</f>
        <v>0</v>
      </c>
      <c r="C52" s="310">
        <f>C3+C23</f>
        <v>0</v>
      </c>
      <c r="D52" s="310">
        <f>D3+D23</f>
        <v>0</v>
      </c>
      <c r="E52" s="311">
        <f>SUM(B52:D52)</f>
        <v>0</v>
      </c>
      <c r="F52" s="309">
        <f>SUM(F50:F51)</f>
        <v>0</v>
      </c>
      <c r="G52" s="310">
        <f>G3+G23</f>
        <v>0</v>
      </c>
      <c r="H52" s="310">
        <f>H3+H23</f>
        <v>0</v>
      </c>
      <c r="I52" s="311">
        <f>SUM(F52:H52)</f>
        <v>0</v>
      </c>
      <c r="J52" s="309">
        <f>SUM(J50:J51)</f>
        <v>0</v>
      </c>
      <c r="K52" s="310">
        <f>K3+K23</f>
        <v>0</v>
      </c>
      <c r="L52" s="310">
        <f>L3+L23</f>
        <v>0</v>
      </c>
      <c r="M52" s="311">
        <f>SUM(J52:L52)</f>
        <v>0</v>
      </c>
      <c r="N52" s="970">
        <f>N3+N23</f>
        <v>0</v>
      </c>
      <c r="O52" s="971"/>
      <c r="P52" s="971"/>
      <c r="Q52" s="972">
        <f>SUM(N52:P52)</f>
        <v>0</v>
      </c>
    </row>
    <row r="53" spans="1:18" s="34" customFormat="1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</sheetData>
  <sheetProtection/>
  <mergeCells count="5">
    <mergeCell ref="N1:Q1"/>
    <mergeCell ref="B1:E1"/>
    <mergeCell ref="A1:A2"/>
    <mergeCell ref="F1:I1"/>
    <mergeCell ref="J1:M1"/>
  </mergeCells>
  <printOptions horizontalCentered="1"/>
  <pageMargins left="0.3937007874015748" right="0.3937007874015748" top="1.1811023622047245" bottom="1.1811023622047245" header="0.5118110236220472" footer="0.5118110236220472"/>
  <pageSetup fitToHeight="0" fitToWidth="1" horizontalDpi="600" verticalDpi="600" orientation="landscape" paperSize="9" scale="54" r:id="rId1"/>
  <headerFooter alignWithMargins="0">
    <oddHeader>&amp;C&amp;"Times New Roman,Normál"PESTERZSÉBETI LENGYEL NEMZETISÉGI  ÖNKORMÁNYZAT
 2013. ÉVI ÁTADOTT PÉNZESZKÖZEI
(e Ft) &amp;R&amp;"Times New Roman,Normál"5. sz. melléklet&amp;"MS Sans Serif,Normál"
</oddHeader>
    <oddFooter>&amp;C&amp;P</oddFooter>
  </headerFooter>
  <rowBreaks count="1" manualBreakCount="1">
    <brk id="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9">
      <selection activeCell="F47" sqref="F47"/>
    </sheetView>
  </sheetViews>
  <sheetFormatPr defaultColWidth="9.140625" defaultRowHeight="12.75"/>
  <cols>
    <col min="1" max="1" width="67.7109375" style="40" bestFit="1" customWidth="1"/>
    <col min="2" max="2" width="14.421875" style="40" hidden="1" customWidth="1"/>
    <col min="3" max="6" width="15.57421875" style="40" customWidth="1"/>
    <col min="7" max="16384" width="9.140625" style="40" customWidth="1"/>
  </cols>
  <sheetData>
    <row r="1" ht="13.5" thickBot="1">
      <c r="B1" s="211"/>
    </row>
    <row r="2" spans="1:6" s="211" customFormat="1" ht="26.25" thickBot="1">
      <c r="A2" s="6" t="s">
        <v>433</v>
      </c>
      <c r="B2" s="2" t="s">
        <v>457</v>
      </c>
      <c r="C2" s="2" t="s">
        <v>688</v>
      </c>
      <c r="D2" s="2" t="s">
        <v>423</v>
      </c>
      <c r="E2" s="2" t="s">
        <v>425</v>
      </c>
      <c r="F2" s="2" t="s">
        <v>426</v>
      </c>
    </row>
    <row r="3" spans="1:6" ht="15" customHeight="1">
      <c r="A3" s="212" t="s">
        <v>601</v>
      </c>
      <c r="B3" s="213">
        <v>5531246</v>
      </c>
      <c r="C3" s="402">
        <f>SUM('1. Bev-Kiad.'!$B$4)</f>
        <v>0</v>
      </c>
      <c r="D3" s="402">
        <f>SUM('1. Bev-Kiad.'!F4)</f>
        <v>7</v>
      </c>
      <c r="E3" s="402">
        <f>SUM('1. Bev-Kiad.'!J4)</f>
        <v>7</v>
      </c>
      <c r="F3" s="1107">
        <f>SUM(E3/D3)</f>
        <v>1</v>
      </c>
    </row>
    <row r="4" spans="1:6" ht="15" customHeight="1">
      <c r="A4" s="212" t="s">
        <v>602</v>
      </c>
      <c r="B4" s="18">
        <v>7528939</v>
      </c>
      <c r="C4" s="215">
        <f>SUM('1. Bev-Kiad.'!B5)</f>
        <v>222</v>
      </c>
      <c r="D4" s="215">
        <f>SUM('1. Bev-Kiad.'!F5)</f>
        <v>0</v>
      </c>
      <c r="E4" s="215">
        <f>SUM('1. Bev-Kiad.'!J5)</f>
        <v>0</v>
      </c>
      <c r="F4" s="1108">
        <v>0</v>
      </c>
    </row>
    <row r="5" spans="1:6" ht="15" customHeight="1">
      <c r="A5" s="212" t="s">
        <v>603</v>
      </c>
      <c r="B5" s="18"/>
      <c r="C5" s="215">
        <f>SUM('1. Bev-Kiad.'!B8)</f>
        <v>1100</v>
      </c>
      <c r="D5" s="215">
        <f>SUM('1. Bev-Kiad.'!F8)</f>
        <v>1797</v>
      </c>
      <c r="E5" s="215">
        <f>SUM('1. Bev-Kiad.'!J8)</f>
        <v>1797</v>
      </c>
      <c r="F5" s="1108">
        <f>SUM(E5/D5)</f>
        <v>1</v>
      </c>
    </row>
    <row r="6" spans="1:6" ht="15" customHeight="1">
      <c r="A6" s="212" t="s">
        <v>604</v>
      </c>
      <c r="B6" s="215"/>
      <c r="C6" s="215">
        <f>SUM('1. Bev-Kiad.'!B11)</f>
        <v>0</v>
      </c>
      <c r="D6" s="215">
        <f>SUM('1. Bev-Kiad.'!F11)</f>
        <v>0</v>
      </c>
      <c r="E6" s="215">
        <f>SUM('1. Bev-Kiad.'!J11)</f>
        <v>0</v>
      </c>
      <c r="F6" s="1108">
        <v>0</v>
      </c>
    </row>
    <row r="7" spans="1:6" ht="15" customHeight="1">
      <c r="A7" s="212" t="s">
        <v>605</v>
      </c>
      <c r="B7" s="215">
        <v>398000</v>
      </c>
      <c r="C7" s="215"/>
      <c r="D7" s="215"/>
      <c r="E7" s="215"/>
      <c r="F7" s="1108">
        <v>0</v>
      </c>
    </row>
    <row r="8" spans="1:6" ht="15">
      <c r="A8" s="216" t="s">
        <v>606</v>
      </c>
      <c r="B8" s="215"/>
      <c r="C8" s="215">
        <f>SUM('1. Bev-Kiad.'!B13)</f>
        <v>1284</v>
      </c>
      <c r="D8" s="215">
        <f>SUM('1. Bev-Kiad.'!F13)</f>
        <v>1284</v>
      </c>
      <c r="E8" s="215">
        <f>SUM('1. Bev-Kiad.'!J13)</f>
        <v>1284</v>
      </c>
      <c r="F8" s="1108">
        <f>SUM(E8/D8)</f>
        <v>1</v>
      </c>
    </row>
    <row r="9" spans="1:6" ht="15" customHeight="1" thickBot="1">
      <c r="A9" s="217" t="s">
        <v>607</v>
      </c>
      <c r="B9" s="218"/>
      <c r="C9" s="218"/>
      <c r="D9" s="218"/>
      <c r="E9" s="218"/>
      <c r="F9" s="1109">
        <v>0</v>
      </c>
    </row>
    <row r="10" spans="1:6" ht="15" customHeight="1" thickBot="1">
      <c r="A10" s="7" t="s">
        <v>434</v>
      </c>
      <c r="B10" s="219">
        <f>SUM(B3:B7)</f>
        <v>13458185</v>
      </c>
      <c r="C10" s="219">
        <f>SUM(C3:C9)</f>
        <v>2606</v>
      </c>
      <c r="D10" s="219">
        <f>SUM(D3:D9)</f>
        <v>3088</v>
      </c>
      <c r="E10" s="219">
        <f>SUM(E3:E9)</f>
        <v>3088</v>
      </c>
      <c r="F10" s="1110">
        <f>SUM(E10/D10)</f>
        <v>1</v>
      </c>
    </row>
    <row r="11" spans="1:6" ht="15" customHeight="1">
      <c r="A11" s="220" t="s">
        <v>608</v>
      </c>
      <c r="B11" s="221">
        <v>4242351</v>
      </c>
      <c r="C11" s="221">
        <f>SUM('1. Bev-Kiad.'!B27)</f>
        <v>100</v>
      </c>
      <c r="D11" s="221">
        <f>SUM('1. Bev-Kiad.'!F27)</f>
        <v>100</v>
      </c>
      <c r="E11" s="221">
        <f>SUM('1. Bev-Kiad.'!J27)</f>
        <v>0</v>
      </c>
      <c r="F11" s="1111">
        <f>SUM(E11/D11)</f>
        <v>0</v>
      </c>
    </row>
    <row r="12" spans="1:6" ht="15" customHeight="1">
      <c r="A12" s="214" t="s">
        <v>609</v>
      </c>
      <c r="B12" s="215">
        <v>1325315</v>
      </c>
      <c r="C12" s="215">
        <f>SUM('1. Bev-Kiad.'!B28)</f>
        <v>27</v>
      </c>
      <c r="D12" s="215">
        <f>SUM('1. Bev-Kiad.'!F28)</f>
        <v>100</v>
      </c>
      <c r="E12" s="215">
        <f>SUM('1. Bev-Kiad.'!J28)</f>
        <v>100</v>
      </c>
      <c r="F12" s="1108">
        <f>SUM(E12/D12)</f>
        <v>1</v>
      </c>
    </row>
    <row r="13" spans="1:6" ht="15" customHeight="1">
      <c r="A13" s="214" t="s">
        <v>610</v>
      </c>
      <c r="B13" s="215">
        <v>2355890</v>
      </c>
      <c r="C13" s="215">
        <f>SUM('1. Bev-Kiad.'!B29)</f>
        <v>2479</v>
      </c>
      <c r="D13" s="215">
        <f>SUM('1. Bev-Kiad.'!F29)</f>
        <v>2888</v>
      </c>
      <c r="E13" s="215">
        <f>SUM('1. Bev-Kiad.'!J29)</f>
        <v>1578</v>
      </c>
      <c r="F13" s="1108">
        <f>SUM(E13/D13)</f>
        <v>0.546398891966759</v>
      </c>
    </row>
    <row r="14" spans="1:6" ht="15" customHeight="1">
      <c r="A14" s="214" t="s">
        <v>611</v>
      </c>
      <c r="B14" s="215">
        <v>215751</v>
      </c>
      <c r="C14" s="215"/>
      <c r="D14" s="215"/>
      <c r="E14" s="215"/>
      <c r="F14" s="1108">
        <v>0</v>
      </c>
    </row>
    <row r="15" spans="1:6" ht="30">
      <c r="A15" s="222" t="s">
        <v>612</v>
      </c>
      <c r="B15" s="215"/>
      <c r="C15" s="215"/>
      <c r="D15" s="215"/>
      <c r="E15" s="215"/>
      <c r="F15" s="1108">
        <v>0</v>
      </c>
    </row>
    <row r="16" spans="1:6" ht="15" customHeight="1">
      <c r="A16" s="214" t="s">
        <v>613</v>
      </c>
      <c r="B16" s="215"/>
      <c r="C16" s="215">
        <f>SUM('1. Bev-Kiad.'!B32)</f>
        <v>0</v>
      </c>
      <c r="D16" s="215">
        <f>SUM('1. Bev-Kiad.'!F32)</f>
        <v>0</v>
      </c>
      <c r="E16" s="215">
        <f>SUM('1. Bev-Kiad.'!J32)</f>
        <v>0</v>
      </c>
      <c r="F16" s="1108">
        <v>0</v>
      </c>
    </row>
    <row r="17" spans="1:6" ht="15" customHeight="1">
      <c r="A17" s="214" t="s">
        <v>614</v>
      </c>
      <c r="B17" s="215">
        <v>215751</v>
      </c>
      <c r="C17" s="215">
        <f>SUM('1. Bev-Kiad.'!B33)</f>
        <v>0</v>
      </c>
      <c r="D17" s="215">
        <f>SUM('1. Bev-Kiad.'!F33)</f>
        <v>0</v>
      </c>
      <c r="E17" s="215">
        <f>SUM('1. Bev-Kiad.'!J33)</f>
        <v>0</v>
      </c>
      <c r="F17" s="1108">
        <v>0</v>
      </c>
    </row>
    <row r="18" spans="1:6" ht="15" customHeight="1">
      <c r="A18" s="214" t="s">
        <v>615</v>
      </c>
      <c r="B18" s="215">
        <v>393035</v>
      </c>
      <c r="C18" s="215"/>
      <c r="D18" s="215"/>
      <c r="E18" s="215"/>
      <c r="F18" s="1108">
        <v>0</v>
      </c>
    </row>
    <row r="19" spans="1:6" ht="15" customHeight="1">
      <c r="A19" s="214" t="s">
        <v>616</v>
      </c>
      <c r="B19" s="215"/>
      <c r="C19" s="215"/>
      <c r="D19" s="215"/>
      <c r="E19" s="215"/>
      <c r="F19" s="1108">
        <v>0</v>
      </c>
    </row>
    <row r="20" spans="1:6" ht="15" customHeight="1">
      <c r="A20" s="214" t="s">
        <v>617</v>
      </c>
      <c r="B20" s="215"/>
      <c r="C20" s="215"/>
      <c r="D20" s="215"/>
      <c r="E20" s="215"/>
      <c r="F20" s="1108">
        <v>0</v>
      </c>
    </row>
    <row r="21" spans="1:6" ht="15" customHeight="1" thickBot="1">
      <c r="A21" s="214" t="s">
        <v>618</v>
      </c>
      <c r="B21" s="215"/>
      <c r="C21" s="215"/>
      <c r="D21" s="215"/>
      <c r="E21" s="215"/>
      <c r="F21" s="1108">
        <v>0</v>
      </c>
    </row>
    <row r="22" spans="1:6" ht="15" customHeight="1" thickBot="1">
      <c r="A22" s="8" t="s">
        <v>435</v>
      </c>
      <c r="B22" s="223">
        <f>SUM(B11:B18)</f>
        <v>8748093</v>
      </c>
      <c r="C22" s="223">
        <f>SUM(C11:C21)</f>
        <v>2606</v>
      </c>
      <c r="D22" s="223">
        <f>SUM(D11:D21)</f>
        <v>3088</v>
      </c>
      <c r="E22" s="223">
        <f>SUM(E11:E21)</f>
        <v>1678</v>
      </c>
      <c r="F22" s="1112">
        <f>SUM(E22/D22)</f>
        <v>0.5433937823834197</v>
      </c>
    </row>
    <row r="23" ht="12.75">
      <c r="A23" s="1172"/>
    </row>
    <row r="24" ht="13.5" thickBot="1">
      <c r="A24" s="1173"/>
    </row>
    <row r="25" spans="1:6" ht="26.25" thickBot="1">
      <c r="A25" s="6" t="s">
        <v>436</v>
      </c>
      <c r="B25" s="2" t="s">
        <v>457</v>
      </c>
      <c r="C25" s="2" t="s">
        <v>688</v>
      </c>
      <c r="D25" s="2" t="s">
        <v>423</v>
      </c>
      <c r="E25" s="2" t="s">
        <v>425</v>
      </c>
      <c r="F25" s="2" t="s">
        <v>426</v>
      </c>
    </row>
    <row r="26" spans="1:6" ht="15" customHeight="1">
      <c r="A26" s="224" t="s">
        <v>619</v>
      </c>
      <c r="B26" s="221" t="e">
        <f>#REF!</f>
        <v>#REF!</v>
      </c>
      <c r="C26" s="402">
        <f>SUM('1. Bev-Kiad.'!B15)</f>
        <v>0</v>
      </c>
      <c r="D26" s="402">
        <f>SUM('1. Bev-Kiad.'!F15)</f>
        <v>0</v>
      </c>
      <c r="E26" s="402">
        <f>SUM('1. Bev-Kiad.'!J15)</f>
        <v>0</v>
      </c>
      <c r="F26" s="1107">
        <v>0</v>
      </c>
    </row>
    <row r="27" spans="1:6" ht="15" customHeight="1">
      <c r="A27" s="212" t="s">
        <v>620</v>
      </c>
      <c r="B27" s="215" t="e">
        <f>#REF!+#REF!</f>
        <v>#REF!</v>
      </c>
      <c r="C27" s="215">
        <f>SUM('1. Bev-Kiad.'!B16)</f>
        <v>0</v>
      </c>
      <c r="D27" s="215">
        <f>SUM('1. Bev-Kiad.'!F16)</f>
        <v>0</v>
      </c>
      <c r="E27" s="215">
        <f>SUM('1. Bev-Kiad.'!J16)</f>
        <v>0</v>
      </c>
      <c r="F27" s="1108">
        <v>0</v>
      </c>
    </row>
    <row r="28" spans="1:6" ht="15" customHeight="1">
      <c r="A28" s="212" t="s">
        <v>621</v>
      </c>
      <c r="B28" s="215">
        <v>99998</v>
      </c>
      <c r="C28" s="215">
        <f>SUM('1. Bev-Kiad.'!B18)</f>
        <v>0</v>
      </c>
      <c r="D28" s="215">
        <f>SUM('1. Bev-Kiad.'!F18)</f>
        <v>0</v>
      </c>
      <c r="E28" s="215">
        <f>SUM('1. Bev-Kiad.'!J18)</f>
        <v>0</v>
      </c>
      <c r="F28" s="1108">
        <v>0</v>
      </c>
    </row>
    <row r="29" spans="1:6" ht="15" customHeight="1">
      <c r="A29" s="225" t="s">
        <v>622</v>
      </c>
      <c r="B29" s="215">
        <v>800635</v>
      </c>
      <c r="C29" s="215">
        <f>SUM('1. Bev-Kiad.'!B19)</f>
        <v>0</v>
      </c>
      <c r="D29" s="215">
        <f>SUM('1. Bev-Kiad.'!F19)</f>
        <v>0</v>
      </c>
      <c r="E29" s="215">
        <f>SUM('1. Bev-Kiad.'!J19)</f>
        <v>0</v>
      </c>
      <c r="F29" s="1108">
        <v>0</v>
      </c>
    </row>
    <row r="30" spans="1:6" ht="15" customHeight="1">
      <c r="A30" s="225" t="s">
        <v>623</v>
      </c>
      <c r="B30" s="215"/>
      <c r="C30" s="215"/>
      <c r="D30" s="215"/>
      <c r="E30" s="215"/>
      <c r="F30" s="1108">
        <v>0</v>
      </c>
    </row>
    <row r="31" spans="1:6" ht="15" customHeight="1">
      <c r="A31" s="216" t="s">
        <v>606</v>
      </c>
      <c r="B31" s="215"/>
      <c r="C31" s="215"/>
      <c r="D31" s="215"/>
      <c r="E31" s="215"/>
      <c r="F31" s="1108">
        <v>0</v>
      </c>
    </row>
    <row r="32" spans="1:6" ht="15" customHeight="1" thickBot="1">
      <c r="A32" s="212" t="s">
        <v>607</v>
      </c>
      <c r="B32" s="215"/>
      <c r="C32" s="215"/>
      <c r="D32" s="215"/>
      <c r="E32" s="215"/>
      <c r="F32" s="1108">
        <v>0</v>
      </c>
    </row>
    <row r="33" spans="1:6" ht="15" customHeight="1" thickBot="1">
      <c r="A33" s="7" t="s">
        <v>437</v>
      </c>
      <c r="B33" s="223" t="e">
        <f>SUM(B26:B27)+B29+B28</f>
        <v>#REF!</v>
      </c>
      <c r="C33" s="223">
        <f>SUM(C26:C32)</f>
        <v>0</v>
      </c>
      <c r="D33" s="223">
        <f>SUM(D26:D32)</f>
        <v>0</v>
      </c>
      <c r="E33" s="223">
        <f>SUM(E26:E32)</f>
        <v>0</v>
      </c>
      <c r="F33" s="1112">
        <v>0</v>
      </c>
    </row>
    <row r="34" spans="1:6" ht="15" customHeight="1">
      <c r="A34" s="226" t="s">
        <v>624</v>
      </c>
      <c r="B34" s="227"/>
      <c r="C34" s="403">
        <f>SUM('1. Bev-Kiad.'!B40)</f>
        <v>0</v>
      </c>
      <c r="D34" s="403">
        <f>SUM('1. Bev-Kiad.'!F40)</f>
        <v>0</v>
      </c>
      <c r="E34" s="403">
        <f>SUM('1. Bev-Kiad.'!J40)</f>
        <v>0</v>
      </c>
      <c r="F34" s="1113">
        <v>0</v>
      </c>
    </row>
    <row r="35" spans="1:6" ht="15" customHeight="1">
      <c r="A35" s="214" t="s">
        <v>625</v>
      </c>
      <c r="B35" s="215">
        <v>4500</v>
      </c>
      <c r="C35" s="215">
        <f>SUM('1. Bev-Kiad.'!B41)</f>
        <v>0</v>
      </c>
      <c r="D35" s="215">
        <f>SUM('1. Bev-Kiad.'!F41)</f>
        <v>0</v>
      </c>
      <c r="E35" s="215">
        <f>SUM('1. Bev-Kiad.'!J41)</f>
        <v>0</v>
      </c>
      <c r="F35" s="1108">
        <v>0</v>
      </c>
    </row>
    <row r="36" spans="1:6" ht="15" customHeight="1">
      <c r="A36" s="214" t="s">
        <v>626</v>
      </c>
      <c r="B36" s="215">
        <v>43135</v>
      </c>
      <c r="C36" s="215"/>
      <c r="D36" s="215"/>
      <c r="E36" s="215"/>
      <c r="F36" s="1108">
        <v>0</v>
      </c>
    </row>
    <row r="37" spans="1:6" ht="30">
      <c r="A37" s="222" t="s">
        <v>627</v>
      </c>
      <c r="B37" s="215"/>
      <c r="C37" s="215"/>
      <c r="D37" s="215"/>
      <c r="E37" s="215"/>
      <c r="F37" s="1108">
        <v>0</v>
      </c>
    </row>
    <row r="38" spans="1:6" ht="15" customHeight="1">
      <c r="A38" s="214" t="s">
        <v>628</v>
      </c>
      <c r="B38" s="215">
        <v>770682</v>
      </c>
      <c r="C38" s="215">
        <f>SUM('1. Bev-Kiad.'!B43)</f>
        <v>0</v>
      </c>
      <c r="D38" s="215">
        <f>SUM('1. Bev-Kiad.'!F43)</f>
        <v>0</v>
      </c>
      <c r="E38" s="215">
        <f>SUM('1. Bev-Kiad.'!J43)</f>
        <v>0</v>
      </c>
      <c r="F38" s="1108">
        <v>0</v>
      </c>
    </row>
    <row r="39" spans="1:6" ht="15" customHeight="1">
      <c r="A39" s="214" t="s">
        <v>629</v>
      </c>
      <c r="B39" s="214"/>
      <c r="C39" s="215">
        <f>SUM('1. Bev-Kiad.'!B44)</f>
        <v>0</v>
      </c>
      <c r="D39" s="215">
        <f>SUM('1. Bev-Kiad.'!F44)</f>
        <v>0</v>
      </c>
      <c r="E39" s="215">
        <f>SUM('1. Bev-Kiad.'!J44)</f>
        <v>0</v>
      </c>
      <c r="F39" s="1108">
        <v>0</v>
      </c>
    </row>
    <row r="40" spans="1:6" ht="15" customHeight="1">
      <c r="A40" s="214" t="s">
        <v>616</v>
      </c>
      <c r="B40" s="214"/>
      <c r="C40" s="215"/>
      <c r="D40" s="215"/>
      <c r="E40" s="215"/>
      <c r="F40" s="1108">
        <v>0</v>
      </c>
    </row>
    <row r="41" spans="1:6" ht="15" customHeight="1">
      <c r="A41" s="214" t="s">
        <v>630</v>
      </c>
      <c r="B41" s="214"/>
      <c r="C41" s="215"/>
      <c r="D41" s="215"/>
      <c r="E41" s="215"/>
      <c r="F41" s="1108">
        <v>0</v>
      </c>
    </row>
    <row r="42" spans="1:6" ht="15" customHeight="1" thickBot="1">
      <c r="A42" s="214" t="s">
        <v>631</v>
      </c>
      <c r="B42" s="214"/>
      <c r="C42" s="215"/>
      <c r="D42" s="215"/>
      <c r="E42" s="215"/>
      <c r="F42" s="1108">
        <v>0</v>
      </c>
    </row>
    <row r="43" spans="1:6" ht="15" customHeight="1" thickBot="1">
      <c r="A43" s="7" t="s">
        <v>438</v>
      </c>
      <c r="B43" s="8">
        <f>SUM(B35:B38)</f>
        <v>818317</v>
      </c>
      <c r="C43" s="223">
        <f>SUM(C34:C42)</f>
        <v>0</v>
      </c>
      <c r="D43" s="223">
        <f>SUM(D34:D42)</f>
        <v>0</v>
      </c>
      <c r="E43" s="223">
        <f>SUM(E34:E42)</f>
        <v>0</v>
      </c>
      <c r="F43" s="1112">
        <v>0</v>
      </c>
    </row>
    <row r="44" spans="1:6" ht="15">
      <c r="A44" s="9"/>
      <c r="B44" s="9"/>
      <c r="C44" s="9"/>
      <c r="D44" s="9"/>
      <c r="E44" s="9"/>
      <c r="F44" s="9"/>
    </row>
    <row r="45" spans="1:6" ht="15.75" thickBot="1">
      <c r="A45" s="9"/>
      <c r="B45" s="9"/>
      <c r="C45" s="9"/>
      <c r="D45" s="9"/>
      <c r="E45" s="9"/>
      <c r="F45" s="9"/>
    </row>
    <row r="46" spans="1:6" ht="15" customHeight="1">
      <c r="A46" s="10" t="s">
        <v>439</v>
      </c>
      <c r="B46" s="228" t="e">
        <f>SUM(B10)+B33</f>
        <v>#REF!</v>
      </c>
      <c r="C46" s="404">
        <f>SUM(C10)+C33</f>
        <v>2606</v>
      </c>
      <c r="D46" s="404">
        <f>SUM(D10)+D33</f>
        <v>3088</v>
      </c>
      <c r="E46" s="404">
        <f>SUM(E10)+E33</f>
        <v>3088</v>
      </c>
      <c r="F46" s="1114">
        <f>SUM(F10)+F33</f>
        <v>1</v>
      </c>
    </row>
    <row r="47" spans="1:6" ht="15" customHeight="1" thickBot="1">
      <c r="A47" s="11" t="s">
        <v>440</v>
      </c>
      <c r="B47" s="229">
        <f>SUM(B22)+B43</f>
        <v>9566410</v>
      </c>
      <c r="C47" s="405">
        <f>SUM(C22)+C43</f>
        <v>2606</v>
      </c>
      <c r="D47" s="405">
        <f>SUM(D22)+D43</f>
        <v>3088</v>
      </c>
      <c r="E47" s="405">
        <f>SUM(E22)+E43</f>
        <v>1678</v>
      </c>
      <c r="F47" s="1115">
        <f>SUM(F22)+F43</f>
        <v>0.5433937823834197</v>
      </c>
    </row>
  </sheetData>
  <sheetProtection/>
  <mergeCells count="1">
    <mergeCell ref="A23:A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  <headerFooter alignWithMargins="0">
    <oddHeader>&amp;C&amp;"Times New Roman,Normál"PESTERZSÉBETI LENGYEL NEMZETISÉGI  ÖNKORMÁNYZAT
 2013. ÉVI ÖSSZEVONT KÖLTSÉGVETÉSI MÉRLEGE
(e Ft)&amp;R&amp;"Times New Roman,Normál"6. sz.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7.7109375" style="40" bestFit="1" customWidth="1"/>
    <col min="2" max="2" width="14.421875" style="40" hidden="1" customWidth="1"/>
    <col min="3" max="7" width="15.57421875" style="40" customWidth="1"/>
    <col min="8" max="16384" width="9.140625" style="40" customWidth="1"/>
  </cols>
  <sheetData>
    <row r="1" ht="13.5" thickBot="1">
      <c r="B1" s="211"/>
    </row>
    <row r="2" spans="1:7" s="211" customFormat="1" ht="26.25" thickBot="1">
      <c r="A2" s="6" t="s">
        <v>433</v>
      </c>
      <c r="B2" s="2" t="s">
        <v>457</v>
      </c>
      <c r="C2" s="2" t="s">
        <v>427</v>
      </c>
      <c r="D2" s="2" t="s">
        <v>422</v>
      </c>
      <c r="E2" s="2" t="s">
        <v>428</v>
      </c>
      <c r="F2" s="2" t="s">
        <v>429</v>
      </c>
      <c r="G2" s="2" t="s">
        <v>426</v>
      </c>
    </row>
    <row r="3" spans="1:7" ht="15" customHeight="1">
      <c r="A3" s="212" t="s">
        <v>601</v>
      </c>
      <c r="B3" s="213">
        <v>5531246</v>
      </c>
      <c r="C3" s="402">
        <v>39</v>
      </c>
      <c r="D3" s="402">
        <f>SUM('1. Bev-Kiad.'!$B$4)</f>
        <v>0</v>
      </c>
      <c r="E3" s="402">
        <f>SUM('1. Bev-Kiad.'!F4)</f>
        <v>7</v>
      </c>
      <c r="F3" s="402">
        <f>SUM('1. Bev-Kiad.'!J4)</f>
        <v>7</v>
      </c>
      <c r="G3" s="1107">
        <f>SUM(F3/E3)</f>
        <v>1</v>
      </c>
    </row>
    <row r="4" spans="1:7" ht="15" customHeight="1">
      <c r="A4" s="212" t="s">
        <v>602</v>
      </c>
      <c r="B4" s="18">
        <v>7528939</v>
      </c>
      <c r="C4" s="215"/>
      <c r="D4" s="215">
        <f>SUM('1. Bev-Kiad.'!B5)</f>
        <v>222</v>
      </c>
      <c r="E4" s="215">
        <f>SUM('1. Bev-Kiad.'!F5)</f>
        <v>0</v>
      </c>
      <c r="F4" s="215">
        <f>SUM('1. Bev-Kiad.'!J5)</f>
        <v>0</v>
      </c>
      <c r="G4" s="1108">
        <v>0</v>
      </c>
    </row>
    <row r="5" spans="1:7" ht="15" customHeight="1">
      <c r="A5" s="212" t="s">
        <v>603</v>
      </c>
      <c r="B5" s="18"/>
      <c r="C5" s="215">
        <v>639</v>
      </c>
      <c r="D5" s="215">
        <f>SUM('1. Bev-Kiad.'!B8)</f>
        <v>1100</v>
      </c>
      <c r="E5" s="215">
        <f>SUM('1. Bev-Kiad.'!F8)</f>
        <v>1797</v>
      </c>
      <c r="F5" s="215">
        <f>SUM('1. Bev-Kiad.'!J8)</f>
        <v>1797</v>
      </c>
      <c r="G5" s="1108">
        <f>SUM(F5/E5)</f>
        <v>1</v>
      </c>
    </row>
    <row r="6" spans="1:7" ht="15" customHeight="1">
      <c r="A6" s="212" t="s">
        <v>604</v>
      </c>
      <c r="B6" s="215"/>
      <c r="C6" s="215"/>
      <c r="D6" s="215">
        <f>SUM('1. Bev-Kiad.'!B11)</f>
        <v>0</v>
      </c>
      <c r="E6" s="215">
        <f>SUM('1. Bev-Kiad.'!F11)</f>
        <v>0</v>
      </c>
      <c r="F6" s="215">
        <f>SUM('1. Bev-Kiad.'!J11)</f>
        <v>0</v>
      </c>
      <c r="G6" s="1108">
        <v>0</v>
      </c>
    </row>
    <row r="7" spans="1:7" ht="15" customHeight="1">
      <c r="A7" s="212" t="s">
        <v>605</v>
      </c>
      <c r="B7" s="215">
        <v>398000</v>
      </c>
      <c r="C7" s="215"/>
      <c r="D7" s="215"/>
      <c r="E7" s="215"/>
      <c r="F7" s="215"/>
      <c r="G7" s="1108">
        <v>0</v>
      </c>
    </row>
    <row r="8" spans="1:7" ht="15">
      <c r="A8" s="216" t="s">
        <v>606</v>
      </c>
      <c r="B8" s="215"/>
      <c r="C8" s="215">
        <v>846</v>
      </c>
      <c r="D8" s="215">
        <f>SUM('1. Bev-Kiad.'!B13)</f>
        <v>1284</v>
      </c>
      <c r="E8" s="215">
        <f>SUM('1. Bev-Kiad.'!F13)</f>
        <v>1284</v>
      </c>
      <c r="F8" s="215">
        <f>SUM('1. Bev-Kiad.'!J13)</f>
        <v>1284</v>
      </c>
      <c r="G8" s="1108">
        <f>SUM(F8/E8)</f>
        <v>1</v>
      </c>
    </row>
    <row r="9" spans="1:7" ht="15" customHeight="1" thickBot="1">
      <c r="A9" s="217" t="s">
        <v>607</v>
      </c>
      <c r="B9" s="218"/>
      <c r="C9" s="218"/>
      <c r="D9" s="218"/>
      <c r="E9" s="218"/>
      <c r="F9" s="218"/>
      <c r="G9" s="1109">
        <v>0</v>
      </c>
    </row>
    <row r="10" spans="1:7" ht="15" customHeight="1" thickBot="1">
      <c r="A10" s="7" t="s">
        <v>434</v>
      </c>
      <c r="B10" s="219">
        <f>SUM(B3:B7)</f>
        <v>13458185</v>
      </c>
      <c r="C10" s="219">
        <f>SUM(C3:C9)</f>
        <v>1524</v>
      </c>
      <c r="D10" s="219">
        <f>SUM(D3:D9)</f>
        <v>2606</v>
      </c>
      <c r="E10" s="219">
        <f>SUM(E3:E9)</f>
        <v>3088</v>
      </c>
      <c r="F10" s="219">
        <f>SUM(F3:F9)</f>
        <v>3088</v>
      </c>
      <c r="G10" s="1110">
        <f>SUM(F10/E10)</f>
        <v>1</v>
      </c>
    </row>
    <row r="11" spans="1:7" ht="15" customHeight="1">
      <c r="A11" s="220" t="s">
        <v>608</v>
      </c>
      <c r="B11" s="221">
        <v>4242351</v>
      </c>
      <c r="C11" s="221"/>
      <c r="D11" s="221">
        <f>SUM('1. Bev-Kiad.'!B27)</f>
        <v>100</v>
      </c>
      <c r="E11" s="221">
        <f>SUM('1. Bev-Kiad.'!F27)</f>
        <v>100</v>
      </c>
      <c r="F11" s="221">
        <f>SUM('1. Bev-Kiad.'!J27)</f>
        <v>0</v>
      </c>
      <c r="G11" s="1111">
        <f>SUM(F11/E11)</f>
        <v>0</v>
      </c>
    </row>
    <row r="12" spans="1:7" ht="15" customHeight="1">
      <c r="A12" s="214" t="s">
        <v>609</v>
      </c>
      <c r="B12" s="215">
        <v>1325315</v>
      </c>
      <c r="C12" s="215"/>
      <c r="D12" s="215">
        <f>SUM('1. Bev-Kiad.'!B28)</f>
        <v>27</v>
      </c>
      <c r="E12" s="215">
        <f>SUM('1. Bev-Kiad.'!F28)</f>
        <v>100</v>
      </c>
      <c r="F12" s="215">
        <f>SUM('1. Bev-Kiad.'!J28)</f>
        <v>100</v>
      </c>
      <c r="G12" s="1108">
        <f>SUM(F12/E12)</f>
        <v>1</v>
      </c>
    </row>
    <row r="13" spans="1:7" ht="15" customHeight="1">
      <c r="A13" s="214" t="s">
        <v>610</v>
      </c>
      <c r="B13" s="215">
        <v>2355890</v>
      </c>
      <c r="C13" s="215">
        <v>284</v>
      </c>
      <c r="D13" s="215">
        <f>SUM('1. Bev-Kiad.'!B29)</f>
        <v>2479</v>
      </c>
      <c r="E13" s="215">
        <f>SUM('1. Bev-Kiad.'!F29)</f>
        <v>2888</v>
      </c>
      <c r="F13" s="215">
        <f>SUM('1. Bev-Kiad.'!J29)</f>
        <v>1578</v>
      </c>
      <c r="G13" s="1108">
        <f>SUM(F13/E13)</f>
        <v>0.546398891966759</v>
      </c>
    </row>
    <row r="14" spans="1:7" ht="15" customHeight="1">
      <c r="A14" s="214" t="s">
        <v>611</v>
      </c>
      <c r="B14" s="215">
        <v>215751</v>
      </c>
      <c r="C14" s="215"/>
      <c r="D14" s="215"/>
      <c r="E14" s="215"/>
      <c r="F14" s="215"/>
      <c r="G14" s="1108">
        <v>0</v>
      </c>
    </row>
    <row r="15" spans="1:7" ht="30">
      <c r="A15" s="222" t="s">
        <v>612</v>
      </c>
      <c r="B15" s="215"/>
      <c r="C15" s="215"/>
      <c r="D15" s="215"/>
      <c r="E15" s="215"/>
      <c r="F15" s="215"/>
      <c r="G15" s="1108">
        <v>0</v>
      </c>
    </row>
    <row r="16" spans="1:7" ht="15" customHeight="1">
      <c r="A16" s="214" t="s">
        <v>613</v>
      </c>
      <c r="B16" s="215"/>
      <c r="C16" s="215"/>
      <c r="D16" s="215">
        <f>SUM('1. Bev-Kiad.'!B32)</f>
        <v>0</v>
      </c>
      <c r="E16" s="215">
        <f>SUM('1. Bev-Kiad.'!F32)</f>
        <v>0</v>
      </c>
      <c r="F16" s="215">
        <f>SUM('1. Bev-Kiad.'!J32)</f>
        <v>0</v>
      </c>
      <c r="G16" s="1108">
        <v>0</v>
      </c>
    </row>
    <row r="17" spans="1:7" ht="15" customHeight="1">
      <c r="A17" s="214" t="s">
        <v>614</v>
      </c>
      <c r="B17" s="215">
        <v>215751</v>
      </c>
      <c r="C17" s="215"/>
      <c r="D17" s="215">
        <f>SUM('1. Bev-Kiad.'!B33)</f>
        <v>0</v>
      </c>
      <c r="E17" s="215">
        <f>SUM('1. Bev-Kiad.'!F33)</f>
        <v>0</v>
      </c>
      <c r="F17" s="215">
        <f>SUM('1. Bev-Kiad.'!J33)</f>
        <v>0</v>
      </c>
      <c r="G17" s="1108">
        <v>0</v>
      </c>
    </row>
    <row r="18" spans="1:7" ht="15" customHeight="1">
      <c r="A18" s="214" t="s">
        <v>615</v>
      </c>
      <c r="B18" s="215">
        <v>393035</v>
      </c>
      <c r="C18" s="215"/>
      <c r="D18" s="215"/>
      <c r="E18" s="215"/>
      <c r="F18" s="215"/>
      <c r="G18" s="1108">
        <v>0</v>
      </c>
    </row>
    <row r="19" spans="1:7" ht="15" customHeight="1">
      <c r="A19" s="214" t="s">
        <v>616</v>
      </c>
      <c r="B19" s="215"/>
      <c r="C19" s="215"/>
      <c r="D19" s="215"/>
      <c r="E19" s="215"/>
      <c r="F19" s="215"/>
      <c r="G19" s="1108">
        <v>0</v>
      </c>
    </row>
    <row r="20" spans="1:7" ht="15" customHeight="1">
      <c r="A20" s="214" t="s">
        <v>617</v>
      </c>
      <c r="B20" s="215"/>
      <c r="C20" s="215"/>
      <c r="D20" s="215"/>
      <c r="E20" s="215"/>
      <c r="F20" s="215"/>
      <c r="G20" s="1108">
        <v>0</v>
      </c>
    </row>
    <row r="21" spans="1:7" ht="15" customHeight="1" thickBot="1">
      <c r="A21" s="214" t="s">
        <v>618</v>
      </c>
      <c r="B21" s="215"/>
      <c r="C21" s="215"/>
      <c r="D21" s="215"/>
      <c r="E21" s="215"/>
      <c r="F21" s="215"/>
      <c r="G21" s="1108">
        <v>0</v>
      </c>
    </row>
    <row r="22" spans="1:7" ht="15" customHeight="1" thickBot="1">
      <c r="A22" s="8" t="s">
        <v>435</v>
      </c>
      <c r="B22" s="223">
        <f>SUM(B11:B18)</f>
        <v>8748093</v>
      </c>
      <c r="C22" s="223">
        <f>SUM(C11:C21)</f>
        <v>284</v>
      </c>
      <c r="D22" s="223">
        <f>SUM(D11:D21)</f>
        <v>2606</v>
      </c>
      <c r="E22" s="223">
        <f>SUM(E11:E21)</f>
        <v>3088</v>
      </c>
      <c r="F22" s="223">
        <f>SUM(F11:F21)</f>
        <v>1678</v>
      </c>
      <c r="G22" s="1112">
        <f>SUM(F22/E22)</f>
        <v>0.5433937823834197</v>
      </c>
    </row>
    <row r="23" ht="12.75">
      <c r="A23" s="1172"/>
    </row>
    <row r="24" ht="13.5" thickBot="1">
      <c r="A24" s="1173"/>
    </row>
    <row r="25" spans="1:7" ht="26.25" thickBot="1">
      <c r="A25" s="6" t="s">
        <v>436</v>
      </c>
      <c r="B25" s="2" t="s">
        <v>457</v>
      </c>
      <c r="C25" s="2" t="s">
        <v>427</v>
      </c>
      <c r="D25" s="2" t="s">
        <v>422</v>
      </c>
      <c r="E25" s="2" t="s">
        <v>428</v>
      </c>
      <c r="F25" s="2" t="s">
        <v>429</v>
      </c>
      <c r="G25" s="2" t="s">
        <v>426</v>
      </c>
    </row>
    <row r="26" spans="1:7" ht="15" customHeight="1">
      <c r="A26" s="224" t="s">
        <v>619</v>
      </c>
      <c r="B26" s="221" t="e">
        <f>#REF!</f>
        <v>#REF!</v>
      </c>
      <c r="C26" s="402"/>
      <c r="D26" s="402">
        <f>SUM('1. Bev-Kiad.'!B15)</f>
        <v>0</v>
      </c>
      <c r="E26" s="402">
        <f>SUM('1. Bev-Kiad.'!F15)</f>
        <v>0</v>
      </c>
      <c r="F26" s="402">
        <f>SUM('1. Bev-Kiad.'!J15)</f>
        <v>0</v>
      </c>
      <c r="G26" s="1107">
        <v>0</v>
      </c>
    </row>
    <row r="27" spans="1:7" ht="15" customHeight="1">
      <c r="A27" s="212" t="s">
        <v>620</v>
      </c>
      <c r="B27" s="215" t="e">
        <f>#REF!+#REF!</f>
        <v>#REF!</v>
      </c>
      <c r="C27" s="215"/>
      <c r="D27" s="215">
        <f>SUM('1. Bev-Kiad.'!B16)</f>
        <v>0</v>
      </c>
      <c r="E27" s="215">
        <f>SUM('1. Bev-Kiad.'!F16)</f>
        <v>0</v>
      </c>
      <c r="F27" s="215">
        <f>SUM('1. Bev-Kiad.'!J16)</f>
        <v>0</v>
      </c>
      <c r="G27" s="1108">
        <v>0</v>
      </c>
    </row>
    <row r="28" spans="1:7" ht="15" customHeight="1">
      <c r="A28" s="212" t="s">
        <v>621</v>
      </c>
      <c r="B28" s="215">
        <v>99998</v>
      </c>
      <c r="C28" s="1117">
        <v>200</v>
      </c>
      <c r="D28" s="215">
        <f>SUM('1. Bev-Kiad.'!B18)</f>
        <v>0</v>
      </c>
      <c r="E28" s="215">
        <f>SUM('1. Bev-Kiad.'!F18)</f>
        <v>0</v>
      </c>
      <c r="F28" s="215">
        <f>SUM('1. Bev-Kiad.'!J18)</f>
        <v>0</v>
      </c>
      <c r="G28" s="1108">
        <v>0</v>
      </c>
    </row>
    <row r="29" spans="1:7" ht="15" customHeight="1">
      <c r="A29" s="225" t="s">
        <v>622</v>
      </c>
      <c r="B29" s="215">
        <v>800635</v>
      </c>
      <c r="C29" s="215"/>
      <c r="D29" s="215">
        <f>SUM('1. Bev-Kiad.'!B19)</f>
        <v>0</v>
      </c>
      <c r="E29" s="215">
        <f>SUM('1. Bev-Kiad.'!F19)</f>
        <v>0</v>
      </c>
      <c r="F29" s="215">
        <f>SUM('1. Bev-Kiad.'!J19)</f>
        <v>0</v>
      </c>
      <c r="G29" s="1108">
        <v>0</v>
      </c>
    </row>
    <row r="30" spans="1:7" ht="15" customHeight="1">
      <c r="A30" s="225" t="s">
        <v>623</v>
      </c>
      <c r="B30" s="215"/>
      <c r="C30" s="215"/>
      <c r="D30" s="215"/>
      <c r="E30" s="215"/>
      <c r="F30" s="215"/>
      <c r="G30" s="1108">
        <v>0</v>
      </c>
    </row>
    <row r="31" spans="1:7" ht="15" customHeight="1">
      <c r="A31" s="216" t="s">
        <v>606</v>
      </c>
      <c r="B31" s="215"/>
      <c r="C31" s="215"/>
      <c r="D31" s="215"/>
      <c r="E31" s="215"/>
      <c r="F31" s="215"/>
      <c r="G31" s="1108">
        <v>0</v>
      </c>
    </row>
    <row r="32" spans="1:7" ht="15" customHeight="1" thickBot="1">
      <c r="A32" s="212" t="s">
        <v>607</v>
      </c>
      <c r="B32" s="215"/>
      <c r="C32" s="215"/>
      <c r="D32" s="215"/>
      <c r="E32" s="215"/>
      <c r="F32" s="215"/>
      <c r="G32" s="1108">
        <v>0</v>
      </c>
    </row>
    <row r="33" spans="1:7" ht="15" customHeight="1" thickBot="1">
      <c r="A33" s="7" t="s">
        <v>437</v>
      </c>
      <c r="B33" s="223" t="e">
        <f>SUM(B26:B27)+B29+B28</f>
        <v>#REF!</v>
      </c>
      <c r="C33" s="223">
        <f>SUM(C26:C32)</f>
        <v>200</v>
      </c>
      <c r="D33" s="223">
        <f>SUM(D26:D32)</f>
        <v>0</v>
      </c>
      <c r="E33" s="223">
        <f>SUM(E26:E32)</f>
        <v>0</v>
      </c>
      <c r="F33" s="223">
        <f>SUM(F26:F32)</f>
        <v>0</v>
      </c>
      <c r="G33" s="1112">
        <v>0</v>
      </c>
    </row>
    <row r="34" spans="1:7" ht="15" customHeight="1">
      <c r="A34" s="226" t="s">
        <v>624</v>
      </c>
      <c r="B34" s="227"/>
      <c r="C34" s="403">
        <v>156</v>
      </c>
      <c r="D34" s="403">
        <f>SUM('1. Bev-Kiad.'!B40)</f>
        <v>0</v>
      </c>
      <c r="E34" s="403">
        <f>SUM('1. Bev-Kiad.'!F40)</f>
        <v>0</v>
      </c>
      <c r="F34" s="403">
        <f>SUM('1. Bev-Kiad.'!J40)</f>
        <v>0</v>
      </c>
      <c r="G34" s="1113">
        <v>0</v>
      </c>
    </row>
    <row r="35" spans="1:7" ht="15" customHeight="1">
      <c r="A35" s="214" t="s">
        <v>625</v>
      </c>
      <c r="B35" s="215">
        <v>4500</v>
      </c>
      <c r="C35" s="215"/>
      <c r="D35" s="215">
        <f>SUM('1. Bev-Kiad.'!B41)</f>
        <v>0</v>
      </c>
      <c r="E35" s="215">
        <f>SUM('1. Bev-Kiad.'!F41)</f>
        <v>0</v>
      </c>
      <c r="F35" s="215">
        <f>SUM('1. Bev-Kiad.'!J41)</f>
        <v>0</v>
      </c>
      <c r="G35" s="1108">
        <v>0</v>
      </c>
    </row>
    <row r="36" spans="1:7" ht="15" customHeight="1">
      <c r="A36" s="214" t="s">
        <v>626</v>
      </c>
      <c r="B36" s="215">
        <v>43135</v>
      </c>
      <c r="C36" s="215"/>
      <c r="D36" s="215"/>
      <c r="E36" s="215"/>
      <c r="F36" s="215"/>
      <c r="G36" s="1108">
        <v>0</v>
      </c>
    </row>
    <row r="37" spans="1:7" ht="30">
      <c r="A37" s="222" t="s">
        <v>627</v>
      </c>
      <c r="B37" s="215"/>
      <c r="C37" s="215"/>
      <c r="D37" s="215"/>
      <c r="E37" s="215"/>
      <c r="F37" s="215"/>
      <c r="G37" s="1108">
        <v>0</v>
      </c>
    </row>
    <row r="38" spans="1:7" ht="15" customHeight="1">
      <c r="A38" s="214" t="s">
        <v>628</v>
      </c>
      <c r="B38" s="215">
        <v>770682</v>
      </c>
      <c r="C38" s="215"/>
      <c r="D38" s="215">
        <f>SUM('1. Bev-Kiad.'!B43)</f>
        <v>0</v>
      </c>
      <c r="E38" s="215">
        <f>SUM('1. Bev-Kiad.'!F43)</f>
        <v>0</v>
      </c>
      <c r="F38" s="215">
        <f>SUM('1. Bev-Kiad.'!J43)</f>
        <v>0</v>
      </c>
      <c r="G38" s="1108">
        <v>0</v>
      </c>
    </row>
    <row r="39" spans="1:7" ht="15" customHeight="1">
      <c r="A39" s="214" t="s">
        <v>629</v>
      </c>
      <c r="B39" s="214"/>
      <c r="C39" s="215"/>
      <c r="D39" s="215">
        <f>SUM('1. Bev-Kiad.'!B44)</f>
        <v>0</v>
      </c>
      <c r="E39" s="215">
        <f>SUM('1. Bev-Kiad.'!F44)</f>
        <v>0</v>
      </c>
      <c r="F39" s="215">
        <f>SUM('1. Bev-Kiad.'!J44)</f>
        <v>0</v>
      </c>
      <c r="G39" s="1108">
        <v>0</v>
      </c>
    </row>
    <row r="40" spans="1:7" ht="15" customHeight="1">
      <c r="A40" s="214" t="s">
        <v>616</v>
      </c>
      <c r="B40" s="214"/>
      <c r="C40" s="215"/>
      <c r="D40" s="215"/>
      <c r="E40" s="215"/>
      <c r="F40" s="215"/>
      <c r="G40" s="1108">
        <v>0</v>
      </c>
    </row>
    <row r="41" spans="1:7" ht="15" customHeight="1">
      <c r="A41" s="214" t="s">
        <v>630</v>
      </c>
      <c r="B41" s="214"/>
      <c r="C41" s="215"/>
      <c r="D41" s="215"/>
      <c r="E41" s="215"/>
      <c r="F41" s="215"/>
      <c r="G41" s="1108">
        <v>0</v>
      </c>
    </row>
    <row r="42" spans="1:7" ht="15" customHeight="1" thickBot="1">
      <c r="A42" s="214" t="s">
        <v>631</v>
      </c>
      <c r="B42" s="214"/>
      <c r="C42" s="215"/>
      <c r="D42" s="215"/>
      <c r="E42" s="215"/>
      <c r="F42" s="215"/>
      <c r="G42" s="1108">
        <v>0</v>
      </c>
    </row>
    <row r="43" spans="1:7" ht="15" customHeight="1" thickBot="1">
      <c r="A43" s="7" t="s">
        <v>438</v>
      </c>
      <c r="B43" s="8">
        <f>SUM(B35:B38)</f>
        <v>818317</v>
      </c>
      <c r="C43" s="223">
        <f>SUM(C34:C42)</f>
        <v>156</v>
      </c>
      <c r="D43" s="223">
        <f>SUM(D34:D42)</f>
        <v>0</v>
      </c>
      <c r="E43" s="223">
        <f>SUM(E34:E42)</f>
        <v>0</v>
      </c>
      <c r="F43" s="223">
        <f>SUM(F34:F42)</f>
        <v>0</v>
      </c>
      <c r="G43" s="1112">
        <v>0</v>
      </c>
    </row>
    <row r="44" spans="1:7" ht="15">
      <c r="A44" s="9"/>
      <c r="B44" s="9"/>
      <c r="C44" s="9"/>
      <c r="D44" s="9"/>
      <c r="E44" s="9"/>
      <c r="F44" s="9"/>
      <c r="G44" s="9"/>
    </row>
    <row r="45" spans="1:7" ht="15.75" thickBot="1">
      <c r="A45" s="9"/>
      <c r="B45" s="9"/>
      <c r="C45" s="9"/>
      <c r="D45" s="9"/>
      <c r="E45" s="9"/>
      <c r="F45" s="9"/>
      <c r="G45" s="9"/>
    </row>
    <row r="46" spans="1:7" ht="15" customHeight="1">
      <c r="A46" s="10" t="s">
        <v>439</v>
      </c>
      <c r="B46" s="228" t="e">
        <f aca="true" t="shared" si="0" ref="B46:G46">SUM(B10)+B33</f>
        <v>#REF!</v>
      </c>
      <c r="C46" s="404">
        <f t="shared" si="0"/>
        <v>1724</v>
      </c>
      <c r="D46" s="404">
        <f t="shared" si="0"/>
        <v>2606</v>
      </c>
      <c r="E46" s="404">
        <f t="shared" si="0"/>
        <v>3088</v>
      </c>
      <c r="F46" s="404">
        <f t="shared" si="0"/>
        <v>3088</v>
      </c>
      <c r="G46" s="1114">
        <f t="shared" si="0"/>
        <v>1</v>
      </c>
    </row>
    <row r="47" spans="1:7" ht="15" customHeight="1" thickBot="1">
      <c r="A47" s="11" t="s">
        <v>440</v>
      </c>
      <c r="B47" s="229">
        <f aca="true" t="shared" si="1" ref="B47:G47">SUM(B22)+B43</f>
        <v>9566410</v>
      </c>
      <c r="C47" s="405">
        <f t="shared" si="1"/>
        <v>440</v>
      </c>
      <c r="D47" s="405">
        <f t="shared" si="1"/>
        <v>2606</v>
      </c>
      <c r="E47" s="405">
        <f t="shared" si="1"/>
        <v>3088</v>
      </c>
      <c r="F47" s="405">
        <f t="shared" si="1"/>
        <v>1678</v>
      </c>
      <c r="G47" s="1115">
        <f t="shared" si="1"/>
        <v>0.5433937823834197</v>
      </c>
    </row>
  </sheetData>
  <sheetProtection/>
  <mergeCells count="1">
    <mergeCell ref="A23:A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9" r:id="rId1"/>
  <headerFooter alignWithMargins="0">
    <oddHeader>&amp;C&amp;"Times New Roman,Normál"PESTERZSÉBETI LENGYEL NEMZETISÉGI  ÖNKORMÁNYZAT
 2013. ÉVI ÖSSZEVONT KÖLTSÉGVETÉSI MÉRLEGÉNEK VÁLTOZÁSA 
(e Ft)&amp;R&amp;"Times New Roman,Normál"6.2 sz. melléklet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B1">
      <selection activeCell="A33" sqref="A33"/>
    </sheetView>
  </sheetViews>
  <sheetFormatPr defaultColWidth="9.140625" defaultRowHeight="12.75"/>
  <cols>
    <col min="1" max="1" width="8.00390625" style="0" hidden="1" customWidth="1"/>
    <col min="2" max="2" width="7.8515625" style="0" bestFit="1" customWidth="1"/>
    <col min="3" max="3" width="45.8515625" style="0" bestFit="1" customWidth="1"/>
    <col min="4" max="4" width="16.57421875" style="0" bestFit="1" customWidth="1"/>
    <col min="5" max="5" width="0.13671875" style="0" customWidth="1"/>
    <col min="6" max="6" width="17.28125" style="0" customWidth="1"/>
    <col min="7" max="7" width="16.7109375" style="0" customWidth="1"/>
  </cols>
  <sheetData>
    <row r="1" spans="1:7" ht="26.25" thickBot="1">
      <c r="A1" s="40"/>
      <c r="B1" s="41" t="s">
        <v>499</v>
      </c>
      <c r="C1" s="42"/>
      <c r="D1" s="43"/>
      <c r="E1" s="44"/>
      <c r="F1" s="45" t="s">
        <v>500</v>
      </c>
      <c r="G1" s="45" t="s">
        <v>677</v>
      </c>
    </row>
    <row r="2" spans="1:7" ht="19.5" customHeight="1" thickBot="1">
      <c r="A2" s="40"/>
      <c r="B2" s="1133" t="s">
        <v>501</v>
      </c>
      <c r="C2" s="1174"/>
      <c r="D2" s="1174"/>
      <c r="E2" s="1175"/>
      <c r="F2" s="46"/>
      <c r="G2" s="46"/>
    </row>
    <row r="3" spans="2:7" ht="15" customHeight="1">
      <c r="B3" s="1187"/>
      <c r="C3" s="1188"/>
      <c r="D3" s="1188"/>
      <c r="E3" s="1188"/>
      <c r="F3" s="47"/>
      <c r="G3" s="47"/>
    </row>
    <row r="4" spans="2:7" ht="15" customHeight="1">
      <c r="B4" s="1191"/>
      <c r="C4" s="1192"/>
      <c r="D4" s="1192"/>
      <c r="E4" s="1192"/>
      <c r="F4" s="48"/>
      <c r="G4" s="48"/>
    </row>
    <row r="5" spans="2:7" ht="15" customHeight="1" thickBot="1">
      <c r="B5" s="1189"/>
      <c r="C5" s="1190"/>
      <c r="D5" s="1190"/>
      <c r="E5" s="1190"/>
      <c r="F5" s="49"/>
      <c r="G5" s="49"/>
    </row>
    <row r="6" spans="2:7" ht="19.5" customHeight="1" thickBot="1">
      <c r="B6" s="1179" t="s">
        <v>502</v>
      </c>
      <c r="C6" s="1180"/>
      <c r="D6" s="1180"/>
      <c r="E6" s="1180"/>
      <c r="F6" s="50"/>
      <c r="G6" s="51"/>
    </row>
    <row r="7" spans="2:5" ht="19.5" customHeight="1" thickBot="1">
      <c r="B7" s="52"/>
      <c r="C7" s="52"/>
      <c r="D7" s="52"/>
      <c r="E7" s="52"/>
    </row>
    <row r="8" spans="2:7" ht="31.5" customHeight="1" thickBot="1">
      <c r="B8" s="1176" t="s">
        <v>503</v>
      </c>
      <c r="C8" s="1177"/>
      <c r="D8" s="1177"/>
      <c r="E8" s="1178"/>
      <c r="F8" s="45" t="s">
        <v>500</v>
      </c>
      <c r="G8" s="45" t="s">
        <v>677</v>
      </c>
    </row>
    <row r="9" spans="2:7" ht="15" customHeight="1">
      <c r="B9" s="1181"/>
      <c r="C9" s="1182"/>
      <c r="D9" s="1182"/>
      <c r="E9" s="1183"/>
      <c r="F9" s="53"/>
      <c r="G9" s="54"/>
    </row>
    <row r="10" spans="2:7" ht="15" customHeight="1" thickBot="1">
      <c r="B10" s="1184"/>
      <c r="C10" s="1185"/>
      <c r="D10" s="1185"/>
      <c r="E10" s="1186"/>
      <c r="F10" s="55"/>
      <c r="G10" s="49"/>
    </row>
    <row r="13" ht="13.5" thickBot="1">
      <c r="B13" s="56" t="s">
        <v>504</v>
      </c>
    </row>
    <row r="14" spans="2:5" ht="15" customHeight="1">
      <c r="B14" s="57" t="s">
        <v>505</v>
      </c>
      <c r="C14" s="58" t="s">
        <v>506</v>
      </c>
      <c r="D14" s="59" t="s">
        <v>507</v>
      </c>
      <c r="E14" s="60"/>
    </row>
    <row r="15" spans="2:4" ht="15" customHeight="1" thickBot="1">
      <c r="B15" s="61"/>
      <c r="C15" s="62"/>
      <c r="D15" s="63" t="s">
        <v>508</v>
      </c>
    </row>
    <row r="16" spans="2:4" ht="15" customHeight="1">
      <c r="B16" s="64" t="s">
        <v>509</v>
      </c>
      <c r="C16" s="65" t="s">
        <v>510</v>
      </c>
      <c r="D16" s="66"/>
    </row>
    <row r="17" spans="2:4" ht="15" customHeight="1" thickBot="1">
      <c r="B17" s="67"/>
      <c r="C17" s="68" t="s">
        <v>511</v>
      </c>
      <c r="D17" s="69"/>
    </row>
    <row r="18" spans="2:4" ht="15" customHeight="1">
      <c r="B18" s="64" t="s">
        <v>512</v>
      </c>
      <c r="C18" s="65" t="s">
        <v>513</v>
      </c>
      <c r="D18" s="70">
        <v>0</v>
      </c>
    </row>
    <row r="19" spans="2:4" ht="15" customHeight="1" thickBot="1">
      <c r="B19" s="67"/>
      <c r="C19" s="68" t="s">
        <v>514</v>
      </c>
      <c r="D19" s="69"/>
    </row>
    <row r="20" spans="2:4" ht="15" customHeight="1">
      <c r="B20" s="64" t="s">
        <v>515</v>
      </c>
      <c r="C20" s="65" t="s">
        <v>516</v>
      </c>
      <c r="D20" s="71">
        <f>SUM(D21:D24)</f>
        <v>0</v>
      </c>
    </row>
    <row r="21" spans="2:4" ht="15" customHeight="1">
      <c r="B21" s="64"/>
      <c r="C21" s="65" t="s">
        <v>517</v>
      </c>
      <c r="D21" s="66"/>
    </row>
    <row r="22" spans="2:4" ht="15" customHeight="1">
      <c r="B22" s="64"/>
      <c r="C22" s="65" t="s">
        <v>518</v>
      </c>
      <c r="D22" s="66"/>
    </row>
    <row r="23" spans="2:4" ht="15" customHeight="1">
      <c r="B23" s="64"/>
      <c r="C23" s="65" t="s">
        <v>519</v>
      </c>
      <c r="D23" s="66"/>
    </row>
    <row r="24" spans="2:4" ht="15" customHeight="1" thickBot="1">
      <c r="B24" s="67"/>
      <c r="C24" s="65" t="s">
        <v>520</v>
      </c>
      <c r="D24" s="66"/>
    </row>
    <row r="25" spans="2:4" ht="15" customHeight="1">
      <c r="B25" s="64" t="s">
        <v>521</v>
      </c>
      <c r="C25" s="72" t="s">
        <v>522</v>
      </c>
      <c r="D25" s="73"/>
    </row>
    <row r="26" spans="2:4" ht="15" customHeight="1" thickBot="1">
      <c r="B26" s="67"/>
      <c r="C26" s="68" t="s">
        <v>523</v>
      </c>
      <c r="D26" s="74"/>
    </row>
    <row r="27" spans="2:4" ht="15" customHeight="1">
      <c r="B27" s="64" t="s">
        <v>524</v>
      </c>
      <c r="C27" s="65" t="s">
        <v>525</v>
      </c>
      <c r="D27" s="66"/>
    </row>
    <row r="28" spans="2:4" ht="15" customHeight="1" thickBot="1">
      <c r="B28" s="64"/>
      <c r="C28" s="65" t="s">
        <v>526</v>
      </c>
      <c r="D28" s="70"/>
    </row>
    <row r="29" spans="2:4" ht="15" customHeight="1" thickBot="1">
      <c r="B29" s="75"/>
      <c r="C29" s="76" t="s">
        <v>527</v>
      </c>
      <c r="D29" s="26">
        <f>D16+D18+D20+D25+D27</f>
        <v>0</v>
      </c>
    </row>
  </sheetData>
  <sheetProtection/>
  <mergeCells count="8">
    <mergeCell ref="B10:E10"/>
    <mergeCell ref="B3:E3"/>
    <mergeCell ref="B5:E5"/>
    <mergeCell ref="B4:E4"/>
    <mergeCell ref="B2:E2"/>
    <mergeCell ref="B8:E8"/>
    <mergeCell ref="B6:E6"/>
    <mergeCell ref="B9:E9"/>
  </mergeCells>
  <printOptions/>
  <pageMargins left="0.75" right="0.75" top="1" bottom="1" header="0.5" footer="0.5"/>
  <pageSetup fitToHeight="1" fitToWidth="1" horizontalDpi="300" verticalDpi="300" orientation="portrait" paperSize="9" scale="84" r:id="rId1"/>
  <headerFooter alignWithMargins="0">
    <oddHeader>&amp;C&amp;"Times New Roman,Normál"PESTERZSÉBETI LENGYEL NEMZETISÉGI  ÖNKORMÁNYZAT
 TÖBB ÉVES KIHATÁSSAL JÁRÓ DÖNTÉSEI ÉS 2013. ÉVI KÖZVETETT TÁMOGATÁSAI
(e Ft)&amp;R&amp;"Times New Roman,Normál"7. sz. melléklet&amp;"MS Sans Serif,Normál"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 Önkormányzat</dc:creator>
  <cp:keywords/>
  <dc:description/>
  <cp:lastModifiedBy>juhasz_rita</cp:lastModifiedBy>
  <cp:lastPrinted>2014-04-23T09:12:04Z</cp:lastPrinted>
  <dcterms:created xsi:type="dcterms:W3CDTF">2012-01-17T17:07:40Z</dcterms:created>
  <dcterms:modified xsi:type="dcterms:W3CDTF">2014-04-23T09:12:07Z</dcterms:modified>
  <cp:category/>
  <cp:version/>
  <cp:contentType/>
  <cp:contentStatus/>
</cp:coreProperties>
</file>