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firstSheet="3" activeTab="10"/>
  </bookViews>
  <sheets>
    <sheet name="1.Bevétel" sheetId="1" r:id="rId1"/>
    <sheet name="2.Kiadás" sheetId="2" r:id="rId2"/>
    <sheet name="3.Átad.Peszk." sheetId="3" r:id="rId3"/>
    <sheet name="4.Beruh" sheetId="4" r:id="rId4"/>
    <sheet name="5.Felúj." sheetId="5" r:id="rId5"/>
    <sheet name="6.EUS tám." sheetId="6" r:id="rId6"/>
    <sheet name="7.ADÓSSÁG" sheetId="7" r:id="rId7"/>
    <sheet name="8.KTV-I MÉR" sheetId="8" r:id="rId8"/>
    <sheet name="9.többéves" sheetId="9" r:id="rId9"/>
    <sheet name="10. Előir.felh." sheetId="10" r:id="rId10"/>
    <sheet name="11. Mérleg" sheetId="11" r:id="rId11"/>
  </sheets>
  <externalReferences>
    <externalReference r:id="rId14"/>
    <externalReference r:id="rId15"/>
  </externalReferences>
  <definedNames>
    <definedName name="_xlnm.Print_Titles" localSheetId="0">'1.Bevétel'!$1:$2</definedName>
    <definedName name="_xlnm.Print_Titles" localSheetId="2">'3.Átad.Peszk.'!$1:$2</definedName>
    <definedName name="_xlnm.Print_Area" localSheetId="0">'1.Bevétel'!$A$1:$R$28</definedName>
    <definedName name="_xlnm.Print_Area" localSheetId="4">'5.Felúj.'!$A$1:$S$14</definedName>
    <definedName name="_xlnm.Print_Area" localSheetId="6">'7.ADÓSSÁG'!$A$1:$K$39</definedName>
  </definedNames>
  <calcPr fullCalcOnLoad="1"/>
</workbook>
</file>

<file path=xl/sharedStrings.xml><?xml version="1.0" encoding="utf-8"?>
<sst xmlns="http://schemas.openxmlformats.org/spreadsheetml/2006/main" count="596" uniqueCount="371">
  <si>
    <t>Rovat</t>
  </si>
  <si>
    <t>ÖNKORMÁNYZAT</t>
  </si>
  <si>
    <t>Kötelező feladat</t>
  </si>
  <si>
    <t>Önként vállalt feladat</t>
  </si>
  <si>
    <t>Állami (államigazgatási) feladat</t>
  </si>
  <si>
    <t>Összesen:</t>
  </si>
  <si>
    <t>B16</t>
  </si>
  <si>
    <t>Egyéb működési célú támogatások bevételei Áh-n belülről</t>
  </si>
  <si>
    <t>B1</t>
  </si>
  <si>
    <t>MŰKÖDÉSI CÉLÚ TÁMOGATÁSOK ÁH-N BELÜLRŐL</t>
  </si>
  <si>
    <t>B2</t>
  </si>
  <si>
    <t>FELHALMOZÁSI CÉLÚ TÁMOGATÁSOK ÁH-N BELÜLRŐL (B21+B25)</t>
  </si>
  <si>
    <t>B3</t>
  </si>
  <si>
    <t>B4</t>
  </si>
  <si>
    <t>MŰKÖDÉSI BEVÉTELEK (B401+…+B408)</t>
  </si>
  <si>
    <t xml:space="preserve">B5 </t>
  </si>
  <si>
    <t>FELHALMOZÁSI BEVÉTELEK (=B52)</t>
  </si>
  <si>
    <t>B6</t>
  </si>
  <si>
    <t>MŰKÖDÉSI CÉLÚ ÁTVETT PÉNZESZKÖZ</t>
  </si>
  <si>
    <t xml:space="preserve">B7 </t>
  </si>
  <si>
    <t>FELHALMOZÁSI CÉLÚ ÁTVETT PÉNZESZKÖZÖK</t>
  </si>
  <si>
    <t>B1-B7</t>
  </si>
  <si>
    <t>KÖLTSÉGVETÉSI BEVÉTELEK ÖSSZESEN:</t>
  </si>
  <si>
    <t>1. Működési célú pénzmaradvány igénybevétele</t>
  </si>
  <si>
    <t>2. Felhalmozási célú pénzmaradvány igénybevétele</t>
  </si>
  <si>
    <t>B8131</t>
  </si>
  <si>
    <t>Előző év költségvetési maradványának igénybevétele</t>
  </si>
  <si>
    <t xml:space="preserve">B813 </t>
  </si>
  <si>
    <t>Maradvány igénybevétele</t>
  </si>
  <si>
    <t>B81</t>
  </si>
  <si>
    <t>Belföldi finanszírozás bevételei</t>
  </si>
  <si>
    <t>B8</t>
  </si>
  <si>
    <t>FINANSZÍROZÁSI BEVÉTELEK</t>
  </si>
  <si>
    <t>Önkormányzat bevételei összesen:</t>
  </si>
  <si>
    <t xml:space="preserve">Működési költségvetési bevételek összesen: </t>
  </si>
  <si>
    <t>Felhalmozási költségvetési bevételek összesen:</t>
  </si>
  <si>
    <t>Működési célú finanszírozási bevétel összesen:</t>
  </si>
  <si>
    <t>Felhalmozási célú finanszírozási bevétel összesen:</t>
  </si>
  <si>
    <t>Működési bevételek mindösszesen:</t>
  </si>
  <si>
    <t>Felhalmozási bevételek mindösszesen:</t>
  </si>
  <si>
    <t>BEVÉTELEK MINDÖSSZESEN: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</si>
  <si>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</si>
  <si>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</si>
  <si>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</si>
  <si>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</si>
  <si>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</si>
  <si>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</si>
  <si>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</si>
  <si>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</t>
  </si>
  <si>
    <t>K5</t>
  </si>
  <si>
    <t>EGYÉB MŰKÖDÉSI CÉLÚ KIADÁSOK</t>
  </si>
  <si>
    <t>K506</t>
  </si>
  <si>
    <t>K511</t>
  </si>
  <si>
    <t>K512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</si>
  <si>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</si>
  <si>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</si>
  <si>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</si>
  <si>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</si>
  <si>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</si>
  <si>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</si>
  <si>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</si>
  <si>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K88</t>
  </si>
  <si>
    <t>Egyéb felhalmozási célú támogatások ÁH-n kívülre</t>
  </si>
  <si>
    <t>K1-K8</t>
  </si>
  <si>
    <t>KÖLTSÉGVETÉSI KIADÁSOK ÖSSZESEN:</t>
  </si>
  <si>
    <t>K9</t>
  </si>
  <si>
    <t>FINANSZÍROZÁSI KIADÁSOK</t>
  </si>
  <si>
    <t>Önkormányzat kiadásai összesen:</t>
  </si>
  <si>
    <t xml:space="preserve">Működési költségvetési kiadások összesen: </t>
  </si>
  <si>
    <t>Felhalmozási költségvetési kiadások összesen:</t>
  </si>
  <si>
    <t>Működési célú finanszírozási kiadások összesen:</t>
  </si>
  <si>
    <t>Felhalmozási célú finanszírozási kiadások összesen:</t>
  </si>
  <si>
    <t>Működési kiadások mindösszesen:</t>
  </si>
  <si>
    <t>Felhalmozási kiadások mindösszesen:</t>
  </si>
  <si>
    <t>KIADÁSOK MINDÖSSZESEN:</t>
  </si>
  <si>
    <t>ROVAT</t>
  </si>
  <si>
    <t>2009. évi eredeti előirányzat</t>
  </si>
  <si>
    <t>Megnevezés</t>
  </si>
  <si>
    <t>Egyéb működési célú támogatások ÁH-n belülre</t>
  </si>
  <si>
    <t>1. Központi költségvetési szervnek</t>
  </si>
  <si>
    <t>2. Központi kezelésű előirányzat</t>
  </si>
  <si>
    <t>3. fejezeti kezelésű előirányzatok EU-s programok és azok hazai társfinanszírozása</t>
  </si>
  <si>
    <t>4. Egyéb fejezeti kezelésű előirányzatoknak</t>
  </si>
  <si>
    <t>5 Társadalombiztosítás pénzügyi alapjainak</t>
  </si>
  <si>
    <t>6. Elkülönített állami pénzalapoknak</t>
  </si>
  <si>
    <t>7. Helyi önkormányzatoknak és költségvetési szerveinek</t>
  </si>
  <si>
    <t>8. Társulásoknak és költségvetési szerveinek</t>
  </si>
  <si>
    <t>9. Nemzetiségi önkormányzatoknak és költségvetési szerveinek</t>
  </si>
  <si>
    <t>10. Térségi fejlesztési tanácsoknak és költségvetési szerveinek</t>
  </si>
  <si>
    <t>Egyéb működési célú támogatások ÁH-n kívülre</t>
  </si>
  <si>
    <t>1. Egyházaknak</t>
  </si>
  <si>
    <t>2. Egyéb civil szervezetek</t>
  </si>
  <si>
    <t>3. Háztartások</t>
  </si>
  <si>
    <t>4. Pénzügyi vállalkozások</t>
  </si>
  <si>
    <t>5. Állami többségi tulajdonú nem pénzügyi vállalkozásoknak</t>
  </si>
  <si>
    <t>6. Önkormányzati többségi tulajdonú nem pénzügyi vállalkozásoknak</t>
  </si>
  <si>
    <t>7. Egyéb vállalkozásoknak</t>
  </si>
  <si>
    <t>8. Európai Uniónak</t>
  </si>
  <si>
    <t>9. Kormányoknak és nemzetközi szervezeteknek</t>
  </si>
  <si>
    <t>10. Egyéb külföldinek</t>
  </si>
  <si>
    <t>Egyéb felhalmozási célú támogatások ÁH-n belülre</t>
  </si>
  <si>
    <t>1. Egyházi jogi személyek</t>
  </si>
  <si>
    <t xml:space="preserve">3. Háztartások </t>
  </si>
  <si>
    <t>5. Állami többségi tulajdonú nem pénzügyi vállalkozások</t>
  </si>
  <si>
    <t>6. Önkormányzati többségi tulajdonú nem pénzügyi vállalkozások</t>
  </si>
  <si>
    <t>7. Egyéb vállalkozások</t>
  </si>
  <si>
    <t>8. Európai Unió</t>
  </si>
  <si>
    <t>9. kormányok és nemzetközi szervezetek</t>
  </si>
  <si>
    <t>10. Egyéb külföldiek</t>
  </si>
  <si>
    <t>Átadott pénzeszközök összesen</t>
  </si>
  <si>
    <t>Működési célú támogatások összesen:</t>
  </si>
  <si>
    <t>Felhalmozási célú támogatások összesen:</t>
  </si>
  <si>
    <t>Önkormányzat</t>
  </si>
  <si>
    <t>K61</t>
  </si>
  <si>
    <t>Immateriális javak beszerzése, létesítése</t>
  </si>
  <si>
    <t>K61001</t>
  </si>
  <si>
    <t>Vagyoni értékű jogok</t>
  </si>
  <si>
    <t>K62</t>
  </si>
  <si>
    <t>Ingatlanok beszerése, létesítése</t>
  </si>
  <si>
    <t>K62001</t>
  </si>
  <si>
    <t>Egyéb célú telkek beszerzése</t>
  </si>
  <si>
    <t>K62002</t>
  </si>
  <si>
    <t>Lakóépületek beszerzése</t>
  </si>
  <si>
    <t>K62003</t>
  </si>
  <si>
    <t>Egyéb épületek beszerzése</t>
  </si>
  <si>
    <t>K62004</t>
  </si>
  <si>
    <t>Utak beszerzése</t>
  </si>
  <si>
    <t>K62005</t>
  </si>
  <si>
    <t>Parkok beszerzése</t>
  </si>
  <si>
    <t>K62006</t>
  </si>
  <si>
    <t>Különféle egyéb építmények beszerzése</t>
  </si>
  <si>
    <t>K62007</t>
  </si>
  <si>
    <t>Ingatlanhoz kapcsolódó vagyoni értékű jog beszerzése</t>
  </si>
  <si>
    <t>K63</t>
  </si>
  <si>
    <t>Informatikai eszközök beszerzése, létesítése</t>
  </si>
  <si>
    <t>K64</t>
  </si>
  <si>
    <t>Egyéb tárgyi eszközök beszerzése, létesítése</t>
  </si>
  <si>
    <t>K64001</t>
  </si>
  <si>
    <t>Egyéb</t>
  </si>
  <si>
    <t>K64002</t>
  </si>
  <si>
    <t>Járművek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</si>
  <si>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</si>
  <si>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</si>
  <si>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</si>
  <si>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</si>
  <si>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</si>
  <si>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</si>
  <si>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BERUHÁZÁSOK ÖSSZESEN:</t>
  </si>
  <si>
    <t>K71</t>
  </si>
  <si>
    <t>Ingatlanok felújítása</t>
  </si>
  <si>
    <t>K71001</t>
  </si>
  <si>
    <t>Lakóépületek felújítása</t>
  </si>
  <si>
    <t>K71002</t>
  </si>
  <si>
    <t>Egyéb épületek felújítása</t>
  </si>
  <si>
    <t>K71003</t>
  </si>
  <si>
    <t>Utak felújítása</t>
  </si>
  <si>
    <t>K71004</t>
  </si>
  <si>
    <t>Parkok felújítása</t>
  </si>
  <si>
    <t>K71005</t>
  </si>
  <si>
    <t>Különféle egyéb építmények felújítása</t>
  </si>
  <si>
    <t>K72</t>
  </si>
  <si>
    <t>Informatikai eszközök felújítása</t>
  </si>
  <si>
    <t>K73</t>
  </si>
  <si>
    <t>Egyéb tárgyi eszközök felújítása</t>
  </si>
  <si>
    <t>K73001</t>
  </si>
  <si>
    <t>K73002</t>
  </si>
  <si>
    <t>Járművek felújítása</t>
  </si>
  <si>
    <t>K74</t>
  </si>
  <si>
    <t>Felújítási célú előzetesen felszámított ÁFA</t>
  </si>
  <si>
    <t>FELÚJÍTÁSOK ÖSSZESEN:</t>
  </si>
  <si>
    <t>Sorszám</t>
  </si>
  <si>
    <t>Az Önkormányzat saját bevételeinek részletezése az adósságot keletkeztető ügyletből származó tárgyévi fizetési kötelezettség megállapításához</t>
  </si>
  <si>
    <t>Összesen</t>
  </si>
  <si>
    <t>Tárgyév                    2014.</t>
  </si>
  <si>
    <t>2015.</t>
  </si>
  <si>
    <t>2016.</t>
  </si>
  <si>
    <t>2017.</t>
  </si>
  <si>
    <t>2018.</t>
  </si>
  <si>
    <t>2019.</t>
  </si>
  <si>
    <t>2020.</t>
  </si>
  <si>
    <t xml:space="preserve">2021. és ezt követő években 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</si>
  <si>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</si>
  <si>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</si>
  <si>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</si>
  <si>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</si>
  <si>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</si>
  <si>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</si>
  <si>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</si>
  <si>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(01+….+07)</t>
  </si>
  <si>
    <t>Az Önkormányzat adósságot keletkeztető ügyleteiből és kezességvállalásaiból fennálló kötelezettségei az adósságot keletkeztető ügyletek futamidejének végéig</t>
  </si>
  <si>
    <t>Előző év(ek)ben keletkezett tárgyévi fizetési kötelezettség (11+….+17)</t>
  </si>
  <si>
    <t>Felvett, átvállalt hitel és annak tőketartozása*</t>
  </si>
  <si>
    <t>Felvett, átvállalt kölcsön és annak tőketartozása</t>
  </si>
  <si>
    <t>Hitelviszonyt megtestesítő értékpapír**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</si>
  <si>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</si>
  <si>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</si>
  <si>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</si>
  <si>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</si>
  <si>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</si>
  <si>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Felvett, átvállalt hitel és annak tőketartozása***</t>
  </si>
  <si>
    <t>Hitelviszonyt megtestesítő értékpapír</t>
  </si>
  <si>
    <t>Fizetési kötelezettség összesen (10+18):</t>
  </si>
  <si>
    <t>Az Önkormányzat 2014. évi adósságot keletkeztető fejlesztési céljai</t>
  </si>
  <si>
    <t>Fejlesztési cél</t>
  </si>
  <si>
    <t>Fejlesztés várható kiadása</t>
  </si>
  <si>
    <t>1.</t>
  </si>
  <si>
    <t>Hitel</t>
  </si>
  <si>
    <t>BEVÉTELEK</t>
  </si>
  <si>
    <t>2014.</t>
  </si>
  <si>
    <t>előirányzat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</si>
  <si>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</si>
  <si>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</si>
  <si>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</si>
  <si>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</si>
  <si>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</si>
  <si>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</si>
  <si>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</si>
  <si>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</si>
  <si>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</si>
  <si>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</si>
  <si>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</si>
  <si>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</si>
  <si>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FELHALMOZÁSI CÉLÚ TÁMOGATÁSOK ÁH-N BELÜLRŐL</t>
  </si>
  <si>
    <t xml:space="preserve">KÖZHATALMI BEVÉTELEK </t>
  </si>
  <si>
    <t>MŰKÖDÉSI BEVÉTELEK</t>
  </si>
  <si>
    <t xml:space="preserve">FELHALMOZÁSI BEVÉTELEK </t>
  </si>
  <si>
    <t>BEVÉTELEK ÖSSZESEN</t>
  </si>
  <si>
    <t>KIADÁSOK</t>
  </si>
  <si>
    <t>INTÉZMÉNY KIADÁSAI ÖSSZESEN:</t>
  </si>
  <si>
    <t>VÁLLALT KÖTELEZETTSÉG</t>
  </si>
  <si>
    <t>2014. évi kötelezettség</t>
  </si>
  <si>
    <t>2015. évi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</si>
  <si>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</si>
  <si>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</si>
  <si>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</si>
  <si>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</si>
  <si>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</si>
  <si>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</si>
  <si>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</si>
  <si>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</si>
  <si>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</si>
  <si>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</si>
  <si>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</si>
  <si>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</si>
  <si>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</si>
  <si>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</si>
  <si>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</si>
  <si>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</si>
  <si>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</si>
  <si>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</si>
  <si>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</si>
  <si>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</si>
  <si>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</si>
  <si>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</si>
  <si>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</si>
  <si>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</si>
  <si>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</si>
  <si>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</si>
  <si>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ÖNKORMÁNYZAT BEVÉTELI ÖSSZESÍTŐ</t>
  </si>
  <si>
    <t>Bevételi jogcímek</t>
  </si>
  <si>
    <t>I. Működési bevételek</t>
  </si>
  <si>
    <t xml:space="preserve">  1. Működési bevételek</t>
  </si>
  <si>
    <t xml:space="preserve">  2. Önkormányzat sajátos működési bevételei</t>
  </si>
  <si>
    <t xml:space="preserve">  3. Működési támogatások</t>
  </si>
  <si>
    <t xml:space="preserve">  4. Egyéb működési bevételek</t>
  </si>
  <si>
    <t xml:space="preserve">    4.1. Működési célú támogatás ÁH-n belülről</t>
  </si>
  <si>
    <t xml:space="preserve">    4.2. Működési célú átvett pénzeszköz ÁH-n kívülről</t>
  </si>
  <si>
    <t xml:space="preserve">  5. Előző évi működési célú előirányzat-maradvány, pénzmaradvány, valamint vállalkozási maradvány alaptevékenység ellátásra történő igénybevétele</t>
  </si>
  <si>
    <t>6. Működési célú finanszírozási bevétel</t>
  </si>
  <si>
    <t>II. Felhalmozási bevételek</t>
  </si>
  <si>
    <t>1. Felhalmozási és tőke jellegű bevételek</t>
  </si>
  <si>
    <t>2. Felhalmozási támogatások</t>
  </si>
  <si>
    <t>3. Egyéb felhalmozási bevételek</t>
  </si>
  <si>
    <t xml:space="preserve">  3.1. Felhalmozási célú támogatás ÁH-n belülről</t>
  </si>
  <si>
    <t xml:space="preserve">  3.2. Felhalmozási célú átvett pénzeszköz ÁH-n kívülről</t>
  </si>
  <si>
    <t xml:space="preserve">  3.3.  Támogatási kölcsönök visszatérülése ÁH-n kívülről</t>
  </si>
  <si>
    <t>4. Előző évi felhalmozási célú előirányzat-maradvány, pénzmaradvány, valamint vállalkozási maradvány alaptevékenység ellátásra történő igénybevétele</t>
  </si>
  <si>
    <t>ÖNKORMÁNYZAT KIADÁS ÖSSZESÍTŐ</t>
  </si>
  <si>
    <t>Kiadási jogcímek</t>
  </si>
  <si>
    <t>I. Működési kiadások</t>
  </si>
  <si>
    <t>1. Személyi juttatások</t>
  </si>
  <si>
    <t xml:space="preserve">2. Munkaadókat terhelő járulékok és szociális hozzájárulási adó </t>
  </si>
  <si>
    <t>3. Dologi kiadások</t>
  </si>
  <si>
    <t>4. Ellátottak pénzbeli juttatásai</t>
  </si>
  <si>
    <t>5. Egyéb működési célú kiadások</t>
  </si>
  <si>
    <t xml:space="preserve">  5.1. Irányító szerv alá tartozó ktv-i szervek támogatása</t>
  </si>
  <si>
    <t xml:space="preserve">  5.2. Működési célú támogatási kiadások ÁH-n belülre</t>
  </si>
  <si>
    <t xml:space="preserve">  5.3. Működési célú átadott pénzeszköz ÁH-n kívülre</t>
  </si>
  <si>
    <t xml:space="preserve">  5.4. Társadalom-, szociálpolitikai és egyéb juttatás, támogatás</t>
  </si>
  <si>
    <t xml:space="preserve">  5.5. Támogatási kölcsönök nyújtása, törlesztése</t>
  </si>
  <si>
    <t xml:space="preserve">  5.6. Céltartalékok és általános tartalék</t>
  </si>
  <si>
    <t xml:space="preserve">  5.7. Működési célú finanszírozási kiadás</t>
  </si>
  <si>
    <t>II. Felhalmozási kiadások</t>
  </si>
  <si>
    <t>1. Beruházás</t>
  </si>
  <si>
    <t>2. Felújítás</t>
  </si>
  <si>
    <t>3. Egyéb felhalmozási kiadások</t>
  </si>
  <si>
    <t xml:space="preserve">  3.1. Irányító szerv alá tartozó ktv-i szervek támogatása</t>
  </si>
  <si>
    <t xml:space="preserve">  3.2. Felhalmozási célú támogatási kiadások ÁH-n belülre</t>
  </si>
  <si>
    <t xml:space="preserve">  3.3. Felhalmozási célú átadott pénzeszköz ÁH-n kívülre</t>
  </si>
  <si>
    <t xml:space="preserve">  3.4. Támogatási kölcsönök nyújtása, törlesztése</t>
  </si>
  <si>
    <t xml:space="preserve">  3.5. Céltartalékok</t>
  </si>
  <si>
    <t xml:space="preserve">  3.6. Felhalmozási célú finanszírozási kiadás:</t>
  </si>
  <si>
    <t>KIADÁSOK ÖSSZESEN:</t>
  </si>
  <si>
    <t>Működési célú bevételek és kiadások</t>
  </si>
  <si>
    <t>Működési bevételek</t>
  </si>
  <si>
    <t>Támogatások</t>
  </si>
  <si>
    <t>Működési célú támogatás ÁH-n belülről</t>
  </si>
  <si>
    <t>Működési célú átvett pénzeszköz ÁH-n kívülről</t>
  </si>
  <si>
    <t>Kölcsönök visszatérülése, igénybevétele</t>
  </si>
  <si>
    <t>Előző évek pénzmaradványának igénybevétele</t>
  </si>
  <si>
    <t>Finanszírozási célú pénzügyi műveletek bevételei</t>
  </si>
  <si>
    <t>Működési célú bevételek összesen</t>
  </si>
  <si>
    <t>Személyi juttatás</t>
  </si>
  <si>
    <t>Munkaadókat terhelő járulékok és szociális hozzájárulási adó</t>
  </si>
  <si>
    <t>Dologi kiadások (-felhalmozási hitelek után fizetendő kamat)</t>
  </si>
  <si>
    <t>Ellátottak pénzbeli juttatásai</t>
  </si>
  <si>
    <t>Irányító szerv alá tartózó költségvetési szervnek, nemzetiségi önkormányzatnak folyósított támogatás</t>
  </si>
  <si>
    <t>Működési célú támogatási kiadások ÁH-n belülre</t>
  </si>
  <si>
    <t>Működési célú átadott pénzeszköz ÁH-n kívülre</t>
  </si>
  <si>
    <t>Társadalom-, szociálpolitikai és egyéb juttatás, támogatás</t>
  </si>
  <si>
    <t>Támogatási kölcsönök nyújtása, törlesztése</t>
  </si>
  <si>
    <t>Céltartalékok és általános tartalék</t>
  </si>
  <si>
    <t>Működési célú finanszírozási kiadás</t>
  </si>
  <si>
    <t>Működési célú kiadások összesen</t>
  </si>
  <si>
    <t>Felhalmozási célú bevételek és kiadások</t>
  </si>
  <si>
    <t>Felhalmozási bevételek</t>
  </si>
  <si>
    <t>Felhalmozási támogatások</t>
  </si>
  <si>
    <t>Felhalmozási célú támogatás ÁH-n belülről</t>
  </si>
  <si>
    <t>Felhalmozási célú átvett pénzeszköz  ÁH-n kívülről</t>
  </si>
  <si>
    <t>Támogatási kölcsönök visszatérülése ÁH-n kívülről</t>
  </si>
  <si>
    <t>Felhalmozási célú bevételek összesen</t>
  </si>
  <si>
    <t>Beruházás</t>
  </si>
  <si>
    <t>Felújítás</t>
  </si>
  <si>
    <t>Egyéb felhalmozási kiadások (felhalmozási hitelek után fizetendő kamat)</t>
  </si>
  <si>
    <t>Irányító szerv alá tartózó költségvetési szervnek, nemzetiségi önkormányzatnak folyósított felhalmozási támogatás</t>
  </si>
  <si>
    <t>Felhalmozási célú támogatási kiadások ÁH-n belülre</t>
  </si>
  <si>
    <t>Felhalmozási célú átadott pénzeszköz ÁH-n kívülre</t>
  </si>
  <si>
    <t>Céltartalékok</t>
  </si>
  <si>
    <t>Felhalmozási célú finanszírozási kiadás:</t>
  </si>
  <si>
    <t>Felhalmozási célú kiadások összesen</t>
  </si>
  <si>
    <t>Önkormányzati bevételek összesen</t>
  </si>
  <si>
    <t>Önkormányzati kiadások összesen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</si>
  <si>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</si>
  <si>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</si>
  <si>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</si>
  <si>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</si>
  <si>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</si>
  <si>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</si>
  <si>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Egyéb forrás</t>
  </si>
  <si>
    <t>Források összesen:</t>
  </si>
  <si>
    <t>Támogatott neve:</t>
  </si>
  <si>
    <t>Hozzájárulás (e Ft)</t>
  </si>
  <si>
    <t>1. Egyéb működési célú támogatások bevételei Áh-n belülről központi ktv-i szervtől</t>
  </si>
  <si>
    <t>2. Egyéb működési célú támogatások bevételei Áh-n belülről helyi önkormányzattól és ktv-i szeveitől</t>
  </si>
  <si>
    <t>KÖZHATALMI BEVÉTELEK (B34+B35+B36)</t>
  </si>
  <si>
    <t>2014. évi terv adatok</t>
  </si>
  <si>
    <t>2013. várható adatok</t>
  </si>
  <si>
    <t>2012. évi tény adatok</t>
  </si>
  <si>
    <t>Önkormányzaton kívüli EU-s projekthez történő hozzájárulás 2014. évi terve</t>
  </si>
  <si>
    <t>Egyéb működési célú támogatások ÁH-n kívülre (3. tábla)</t>
  </si>
  <si>
    <t xml:space="preserve">Tartalékok </t>
  </si>
  <si>
    <t>2014. évi eredeti előirányzat</t>
  </si>
  <si>
    <t>2014….. Előirányzat</t>
  </si>
  <si>
    <t>Javasolt módosítás</t>
  </si>
  <si>
    <t>2014. ….. előirányzat</t>
  </si>
  <si>
    <t>2014. …. előirányzat</t>
  </si>
  <si>
    <t>2014. …... előirányzat</t>
  </si>
  <si>
    <t>Javsolt módosítás</t>
  </si>
  <si>
    <t xml:space="preserve">   1.1.1. Klebelsberg Intézményfenntartó Központ</t>
  </si>
  <si>
    <t>Egyéb működési célú támogatások ÁH-n belülre (3. tábla)</t>
  </si>
  <si>
    <t>2014. Júni. 27. előirányzat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</si>
</sst>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"/>
    <numFmt numFmtId="171" formatCode="0.00000000"/>
    <numFmt numFmtId="172" formatCode="0.000000000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\ _F_t_-;\-* #,##0.000\ _F_t_-;_-* &quot;-&quot;??\ _F_t_-;_-@_-"/>
    <numFmt numFmtId="176" formatCode="m\.\ d\."/>
    <numFmt numFmtId="177" formatCode="#,##0.0"/>
    <numFmt numFmtId="178" formatCode="&quot;Tartozik&quot;\ #,##0"/>
    <numFmt numFmtId="179" formatCode="General&quot;.&quot;"/>
    <numFmt numFmtId="180" formatCode="General&quot;. mell.&quot;"/>
    <numFmt numFmtId="181" formatCode="&quot;Előző+mód.-aktuális mód. eltérés van? &quot;General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0.00&quot;%&quot;"/>
    <numFmt numFmtId="186" formatCode="0.0&quot;%&quot;"/>
    <numFmt numFmtId="187" formatCode="#,##0.000"/>
    <numFmt numFmtId="188" formatCode="#,##0.0000"/>
    <numFmt numFmtId="189" formatCode="@&quot;.&quot;"/>
    <numFmt numFmtId="190" formatCode="_-* #,##0.0000\ _F_t_-;\-* #,##0.0000\ _F_t_-;_-* &quot;-&quot;??\ _F_t_-;_-@_-"/>
    <numFmt numFmtId="191" formatCode="[$-40E]yyyy\.\ mmmm\ d\."/>
    <numFmt numFmtId="192" formatCode="#,##0.00_ ;\-#,##0.00\ "/>
    <numFmt numFmtId="193" formatCode="#,##0.000_ ;\-#,##0.000\ "/>
    <numFmt numFmtId="194" formatCode="#,##0.0_ ;\-#,##0.0\ "/>
    <numFmt numFmtId="195" formatCode="#,##0_ ;\-#,##0\ "/>
    <numFmt numFmtId="196" formatCode="General_)"/>
    <numFmt numFmtId="197" formatCode="#,##0_ ;[Red]\-#,##0\ "/>
    <numFmt numFmtId="198" formatCode="#,##0;[Red]\-#,##0;;\ "/>
    <numFmt numFmtId="199" formatCode="#,##0,;[Red]\-#,##0;;\ "/>
    <numFmt numFmtId="200" formatCode="_-* #,##0.0\ _F_t_-;\-* #,##0.0\ _F_t_-;_-* &quot;-&quot;?\ _F_t_-;_-@_-"/>
    <numFmt numFmtId="201" formatCode="#,##0\ &quot;Ft&quot;"/>
    <numFmt numFmtId="202" formatCode="#,##0.0_ ;[Red]\-#,##0.0\ 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0"/>
    </font>
    <font>
      <sz val="10"/>
      <name val="Arial CE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 CE"/>
      <family val="1"/>
    </font>
    <font>
      <i/>
      <sz val="10"/>
      <name val="KerszTimes"/>
      <family val="0"/>
    </font>
    <font>
      <sz val="10"/>
      <name val="KerszTimes"/>
      <family val="0"/>
    </font>
    <font>
      <b/>
      <sz val="10"/>
      <name val="KerszTimes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medium"/>
      <bottom style="medium"/>
    </border>
    <border>
      <left style="thick"/>
      <right style="thin"/>
      <top style="medium"/>
      <bottom style="hair"/>
    </border>
    <border>
      <left style="thick"/>
      <right style="thin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6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5" fillId="0" borderId="12" xfId="0" applyFont="1" applyBorder="1" applyAlignment="1">
      <alignment/>
    </xf>
    <xf numFmtId="3" fontId="26" fillId="0" borderId="13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13" xfId="0" applyFont="1" applyFill="1" applyBorder="1" applyAlignment="1">
      <alignment/>
    </xf>
    <xf numFmtId="3" fontId="26" fillId="0" borderId="13" xfId="0" applyNumberFormat="1" applyFont="1" applyFill="1" applyBorder="1" applyAlignment="1">
      <alignment/>
    </xf>
    <xf numFmtId="0" fontId="27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 wrapText="1"/>
    </xf>
    <xf numFmtId="3" fontId="26" fillId="0" borderId="13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0" fontId="27" fillId="5" borderId="16" xfId="0" applyFont="1" applyFill="1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3" fontId="24" fillId="5" borderId="17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5" fillId="0" borderId="18" xfId="0" applyFont="1" applyBorder="1" applyAlignment="1">
      <alignment/>
    </xf>
    <xf numFmtId="3" fontId="26" fillId="0" borderId="19" xfId="0" applyNumberFormat="1" applyFont="1" applyBorder="1" applyAlignment="1">
      <alignment/>
    </xf>
    <xf numFmtId="0" fontId="24" fillId="5" borderId="17" xfId="0" applyFont="1" applyFill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3" fontId="29" fillId="0" borderId="13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/>
    </xf>
    <xf numFmtId="0" fontId="27" fillId="8" borderId="16" xfId="0" applyFont="1" applyFill="1" applyBorder="1" applyAlignment="1">
      <alignment vertical="center"/>
    </xf>
    <xf numFmtId="0" fontId="27" fillId="8" borderId="17" xfId="0" applyFont="1" applyFill="1" applyBorder="1" applyAlignment="1">
      <alignment vertical="center"/>
    </xf>
    <xf numFmtId="3" fontId="27" fillId="8" borderId="17" xfId="0" applyNumberFormat="1" applyFont="1" applyFill="1" applyBorder="1" applyAlignment="1">
      <alignment vertical="center"/>
    </xf>
    <xf numFmtId="3" fontId="29" fillId="8" borderId="17" xfId="0" applyNumberFormat="1" applyFont="1" applyFill="1" applyBorder="1" applyAlignment="1">
      <alignment vertical="center"/>
    </xf>
    <xf numFmtId="0" fontId="30" fillId="0" borderId="13" xfId="0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0" fontId="27" fillId="8" borderId="20" xfId="0" applyFont="1" applyFill="1" applyBorder="1" applyAlignment="1">
      <alignment vertical="center"/>
    </xf>
    <xf numFmtId="0" fontId="24" fillId="8" borderId="21" xfId="0" applyFont="1" applyFill="1" applyBorder="1" applyAlignment="1">
      <alignment vertical="center"/>
    </xf>
    <xf numFmtId="3" fontId="24" fillId="8" borderId="21" xfId="0" applyNumberFormat="1" applyFont="1" applyFill="1" applyBorder="1" applyAlignment="1">
      <alignment vertical="center"/>
    </xf>
    <xf numFmtId="0" fontId="27" fillId="18" borderId="16" xfId="0" applyFont="1" applyFill="1" applyBorder="1" applyAlignment="1">
      <alignment vertical="center" wrapText="1"/>
    </xf>
    <xf numFmtId="0" fontId="27" fillId="18" borderId="17" xfId="0" applyFont="1" applyFill="1" applyBorder="1" applyAlignment="1">
      <alignment vertical="center" wrapText="1"/>
    </xf>
    <xf numFmtId="174" fontId="27" fillId="18" borderId="17" xfId="4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9" xfId="0" applyFont="1" applyBorder="1" applyAlignment="1">
      <alignment/>
    </xf>
    <xf numFmtId="3" fontId="26" fillId="0" borderId="15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3" fontId="27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3" fontId="27" fillId="0" borderId="15" xfId="0" applyNumberFormat="1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3" fontId="27" fillId="0" borderId="17" xfId="0" applyNumberFormat="1" applyFont="1" applyBorder="1" applyAlignment="1">
      <alignment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174" fontId="24" fillId="0" borderId="16" xfId="40" applyNumberFormat="1" applyFont="1" applyBorder="1" applyAlignment="1">
      <alignment horizontal="center" vertical="center" wrapText="1"/>
    </xf>
    <xf numFmtId="174" fontId="24" fillId="0" borderId="17" xfId="40" applyNumberFormat="1" applyFont="1" applyBorder="1" applyAlignment="1">
      <alignment horizontal="center" vertical="center" wrapText="1"/>
    </xf>
    <xf numFmtId="174" fontId="24" fillId="0" borderId="22" xfId="40" applyNumberFormat="1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vertical="center"/>
    </xf>
    <xf numFmtId="0" fontId="24" fillId="5" borderId="21" xfId="0" applyFont="1" applyFill="1" applyBorder="1" applyAlignment="1">
      <alignment vertical="center"/>
    </xf>
    <xf numFmtId="3" fontId="24" fillId="5" borderId="21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wrapText="1"/>
    </xf>
    <xf numFmtId="0" fontId="29" fillId="0" borderId="0" xfId="0" applyFont="1" applyAlignment="1">
      <alignment vertical="center" wrapText="1"/>
    </xf>
    <xf numFmtId="0" fontId="30" fillId="0" borderId="12" xfId="0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3" fontId="28" fillId="0" borderId="0" xfId="0" applyNumberFormat="1" applyFont="1" applyBorder="1" applyAlignment="1">
      <alignment wrapText="1"/>
    </xf>
    <xf numFmtId="3" fontId="28" fillId="0" borderId="0" xfId="0" applyNumberFormat="1" applyFont="1" applyFill="1" applyBorder="1" applyAlignment="1">
      <alignment wrapText="1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vertical="center" wrapText="1"/>
    </xf>
    <xf numFmtId="3" fontId="26" fillId="0" borderId="0" xfId="0" applyNumberFormat="1" applyFont="1" applyAlignment="1">
      <alignment/>
    </xf>
    <xf numFmtId="174" fontId="24" fillId="0" borderId="23" xfId="40" applyNumberFormat="1" applyFont="1" applyBorder="1" applyAlignment="1">
      <alignment horizontal="center" vertical="center" wrapText="1"/>
    </xf>
    <xf numFmtId="174" fontId="24" fillId="0" borderId="24" xfId="4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vertical="center"/>
    </xf>
    <xf numFmtId="3" fontId="26" fillId="0" borderId="26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24" fillId="0" borderId="23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3" fontId="24" fillId="0" borderId="22" xfId="0" applyNumberFormat="1" applyFont="1" applyBorder="1" applyAlignment="1">
      <alignment vertical="center"/>
    </xf>
    <xf numFmtId="3" fontId="24" fillId="0" borderId="23" xfId="0" applyNumberFormat="1" applyFont="1" applyBorder="1" applyAlignment="1">
      <alignment/>
    </xf>
    <xf numFmtId="174" fontId="26" fillId="0" borderId="11" xfId="40" applyNumberFormat="1" applyFont="1" applyBorder="1" applyAlignment="1">
      <alignment horizontal="right" vertical="center" wrapText="1"/>
    </xf>
    <xf numFmtId="174" fontId="26" fillId="0" borderId="15" xfId="40" applyNumberFormat="1" applyFont="1" applyBorder="1" applyAlignment="1">
      <alignment horizontal="right" vertical="center" wrapText="1"/>
    </xf>
    <xf numFmtId="0" fontId="24" fillId="0" borderId="24" xfId="0" applyFont="1" applyBorder="1" applyAlignment="1">
      <alignment vertical="center" wrapText="1"/>
    </xf>
    <xf numFmtId="3" fontId="26" fillId="0" borderId="0" xfId="0" applyNumberFormat="1" applyFont="1" applyAlignment="1">
      <alignment horizontal="center"/>
    </xf>
    <xf numFmtId="174" fontId="24" fillId="0" borderId="27" xfId="40" applyNumberFormat="1" applyFont="1" applyBorder="1" applyAlignment="1">
      <alignment horizontal="center" vertical="center" wrapText="1"/>
    </xf>
    <xf numFmtId="174" fontId="24" fillId="0" borderId="28" xfId="40" applyNumberFormat="1" applyFont="1" applyBorder="1" applyAlignment="1">
      <alignment horizontal="center" vertical="center" wrapText="1"/>
    </xf>
    <xf numFmtId="174" fontId="24" fillId="0" borderId="29" xfId="40" applyNumberFormat="1" applyFont="1" applyBorder="1" applyAlignment="1">
      <alignment horizontal="center" vertical="center" wrapText="1"/>
    </xf>
    <xf numFmtId="0" fontId="24" fillId="19" borderId="30" xfId="0" applyFont="1" applyFill="1" applyBorder="1" applyAlignment="1">
      <alignment vertical="center" wrapText="1"/>
    </xf>
    <xf numFmtId="0" fontId="24" fillId="19" borderId="31" xfId="60" applyFont="1" applyFill="1" applyBorder="1" applyAlignment="1">
      <alignment vertical="center" wrapText="1"/>
      <protection/>
    </xf>
    <xf numFmtId="0" fontId="24" fillId="0" borderId="0" xfId="0" applyFont="1" applyAlignment="1">
      <alignment vertical="center" wrapText="1"/>
    </xf>
    <xf numFmtId="0" fontId="26" fillId="0" borderId="13" xfId="57" applyFont="1" applyFill="1" applyBorder="1" applyAlignment="1">
      <alignment wrapText="1"/>
      <protection/>
    </xf>
    <xf numFmtId="174" fontId="28" fillId="0" borderId="13" xfId="40" applyNumberFormat="1" applyFont="1" applyBorder="1" applyAlignment="1">
      <alignment horizontal="right" vertical="center" wrapText="1"/>
    </xf>
    <xf numFmtId="0" fontId="26" fillId="0" borderId="13" xfId="57" applyFont="1" applyFill="1" applyBorder="1" applyAlignment="1">
      <alignment vertical="center" wrapText="1"/>
      <protection/>
    </xf>
    <xf numFmtId="0" fontId="26" fillId="0" borderId="14" xfId="0" applyFont="1" applyBorder="1" applyAlignment="1">
      <alignment vertical="center" wrapText="1"/>
    </xf>
    <xf numFmtId="0" fontId="26" fillId="0" borderId="15" xfId="57" applyFont="1" applyFill="1" applyBorder="1" applyAlignment="1">
      <alignment wrapText="1"/>
      <protection/>
    </xf>
    <xf numFmtId="0" fontId="31" fillId="0" borderId="12" xfId="60" applyFont="1" applyBorder="1">
      <alignment/>
      <protection/>
    </xf>
    <xf numFmtId="0" fontId="28" fillId="0" borderId="13" xfId="57" applyFont="1" applyFill="1" applyBorder="1" applyAlignment="1">
      <alignment wrapText="1"/>
      <protection/>
    </xf>
    <xf numFmtId="0" fontId="28" fillId="0" borderId="0" xfId="0" applyFont="1" applyAlignment="1">
      <alignment vertical="center" wrapText="1"/>
    </xf>
    <xf numFmtId="0" fontId="28" fillId="0" borderId="13" xfId="57" applyFont="1" applyFill="1" applyBorder="1" applyAlignment="1">
      <alignment vertical="center" wrapText="1"/>
      <protection/>
    </xf>
    <xf numFmtId="0" fontId="32" fillId="0" borderId="12" xfId="60" applyFont="1" applyBorder="1">
      <alignment/>
      <protection/>
    </xf>
    <xf numFmtId="0" fontId="33" fillId="19" borderId="10" xfId="60" applyFont="1" applyFill="1" applyBorder="1">
      <alignment/>
      <protection/>
    </xf>
    <xf numFmtId="0" fontId="24" fillId="19" borderId="11" xfId="57" applyFont="1" applyFill="1" applyBorder="1" applyAlignment="1">
      <alignment wrapText="1"/>
      <protection/>
    </xf>
    <xf numFmtId="0" fontId="31" fillId="0" borderId="12" xfId="60" applyFont="1" applyFill="1" applyBorder="1">
      <alignment/>
      <protection/>
    </xf>
    <xf numFmtId="1" fontId="28" fillId="0" borderId="13" xfId="0" applyNumberFormat="1" applyFont="1" applyBorder="1" applyAlignment="1">
      <alignment vertical="center" wrapText="1"/>
    </xf>
    <xf numFmtId="0" fontId="31" fillId="0" borderId="14" xfId="60" applyFont="1" applyFill="1" applyBorder="1">
      <alignment/>
      <protection/>
    </xf>
    <xf numFmtId="0" fontId="33" fillId="19" borderId="30" xfId="60" applyFont="1" applyFill="1" applyBorder="1">
      <alignment/>
      <protection/>
    </xf>
    <xf numFmtId="0" fontId="24" fillId="19" borderId="31" xfId="57" applyFont="1" applyFill="1" applyBorder="1" applyAlignment="1">
      <alignment wrapText="1"/>
      <protection/>
    </xf>
    <xf numFmtId="0" fontId="26" fillId="0" borderId="32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174" fontId="24" fillId="0" borderId="17" xfId="40" applyNumberFormat="1" applyFont="1" applyBorder="1" applyAlignment="1">
      <alignment horizontal="right" vertical="center" wrapText="1"/>
    </xf>
    <xf numFmtId="174" fontId="24" fillId="0" borderId="22" xfId="40" applyNumberFormat="1" applyFont="1" applyBorder="1" applyAlignment="1">
      <alignment horizontal="center" vertical="center" wrapText="1"/>
    </xf>
    <xf numFmtId="0" fontId="28" fillId="0" borderId="13" xfId="57" applyFont="1" applyFill="1" applyBorder="1">
      <alignment/>
      <protection/>
    </xf>
    <xf numFmtId="174" fontId="24" fillId="0" borderId="13" xfId="40" applyNumberFormat="1" applyFont="1" applyBorder="1" applyAlignment="1">
      <alignment horizontal="center" vertical="center" wrapText="1"/>
    </xf>
    <xf numFmtId="0" fontId="33" fillId="19" borderId="12" xfId="60" applyFont="1" applyFill="1" applyBorder="1">
      <alignment/>
      <protection/>
    </xf>
    <xf numFmtId="0" fontId="24" fillId="19" borderId="13" xfId="57" applyFont="1" applyFill="1" applyBorder="1" applyAlignment="1">
      <alignment wrapText="1"/>
      <protection/>
    </xf>
    <xf numFmtId="3" fontId="24" fillId="19" borderId="13" xfId="0" applyNumberFormat="1" applyFont="1" applyFill="1" applyBorder="1" applyAlignment="1">
      <alignment horizontal="right" vertical="center" wrapText="1"/>
    </xf>
    <xf numFmtId="0" fontId="28" fillId="0" borderId="13" xfId="57" applyFont="1" applyFill="1" applyBorder="1">
      <alignment/>
      <protection/>
    </xf>
    <xf numFmtId="3" fontId="28" fillId="0" borderId="13" xfId="0" applyNumberFormat="1" applyFont="1" applyBorder="1" applyAlignment="1">
      <alignment horizontal="right" vertical="center" wrapText="1"/>
    </xf>
    <xf numFmtId="3" fontId="28" fillId="0" borderId="13" xfId="0" applyNumberFormat="1" applyFont="1" applyBorder="1" applyAlignment="1">
      <alignment/>
    </xf>
    <xf numFmtId="174" fontId="28" fillId="0" borderId="13" xfId="40" applyNumberFormat="1" applyFont="1" applyBorder="1" applyAlignment="1">
      <alignment horizontal="center" vertical="center" wrapText="1"/>
    </xf>
    <xf numFmtId="174" fontId="26" fillId="0" borderId="13" xfId="40" applyNumberFormat="1" applyFont="1" applyBorder="1" applyAlignment="1">
      <alignment horizontal="right"/>
    </xf>
    <xf numFmtId="3" fontId="28" fillId="0" borderId="13" xfId="0" applyNumberFormat="1" applyFont="1" applyBorder="1" applyAlignment="1">
      <alignment/>
    </xf>
    <xf numFmtId="3" fontId="24" fillId="19" borderId="13" xfId="0" applyNumberFormat="1" applyFont="1" applyFill="1" applyBorder="1" applyAlignment="1">
      <alignment/>
    </xf>
    <xf numFmtId="174" fontId="24" fillId="19" borderId="13" xfId="40" applyNumberFormat="1" applyFont="1" applyFill="1" applyBorder="1" applyAlignment="1">
      <alignment horizontal="right"/>
    </xf>
    <xf numFmtId="174" fontId="24" fillId="19" borderId="13" xfId="40" applyNumberFormat="1" applyFont="1" applyFill="1" applyBorder="1" applyAlignment="1">
      <alignment horizontal="right" vertical="center" wrapText="1"/>
    </xf>
    <xf numFmtId="0" fontId="33" fillId="19" borderId="18" xfId="60" applyFont="1" applyFill="1" applyBorder="1">
      <alignment/>
      <protection/>
    </xf>
    <xf numFmtId="0" fontId="24" fillId="19" borderId="19" xfId="57" applyFont="1" applyFill="1" applyBorder="1" applyAlignment="1">
      <alignment wrapText="1"/>
      <protection/>
    </xf>
    <xf numFmtId="3" fontId="24" fillId="19" borderId="19" xfId="0" applyNumberFormat="1" applyFont="1" applyFill="1" applyBorder="1" applyAlignment="1">
      <alignment/>
    </xf>
    <xf numFmtId="3" fontId="24" fillId="20" borderId="16" xfId="0" applyNumberFormat="1" applyFont="1" applyFill="1" applyBorder="1" applyAlignment="1">
      <alignment vertical="center" wrapText="1"/>
    </xf>
    <xf numFmtId="3" fontId="24" fillId="20" borderId="17" xfId="0" applyNumberFormat="1" applyFont="1" applyFill="1" applyBorder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3" fontId="24" fillId="19" borderId="11" xfId="0" applyNumberFormat="1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left" vertical="center"/>
    </xf>
    <xf numFmtId="3" fontId="26" fillId="0" borderId="13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right" vertical="center" wrapText="1"/>
    </xf>
    <xf numFmtId="3" fontId="24" fillId="0" borderId="13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center"/>
    </xf>
    <xf numFmtId="0" fontId="33" fillId="19" borderId="14" xfId="60" applyFont="1" applyFill="1" applyBorder="1">
      <alignment/>
      <protection/>
    </xf>
    <xf numFmtId="0" fontId="24" fillId="19" borderId="15" xfId="57" applyFont="1" applyFill="1" applyBorder="1" applyAlignment="1">
      <alignment wrapText="1"/>
      <protection/>
    </xf>
    <xf numFmtId="3" fontId="24" fillId="0" borderId="15" xfId="0" applyNumberFormat="1" applyFont="1" applyBorder="1" applyAlignment="1">
      <alignment horizontal="right" vertical="center" wrapText="1"/>
    </xf>
    <xf numFmtId="3" fontId="24" fillId="19" borderId="15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Alignment="1">
      <alignment horizontal="left"/>
    </xf>
    <xf numFmtId="0" fontId="34" fillId="0" borderId="23" xfId="58" applyFont="1" applyBorder="1" applyAlignment="1">
      <alignment horizontal="center" vertical="center"/>
      <protection/>
    </xf>
    <xf numFmtId="0" fontId="19" fillId="0" borderId="0" xfId="58">
      <alignment/>
      <protection/>
    </xf>
    <xf numFmtId="0" fontId="19" fillId="0" borderId="35" xfId="58" applyBorder="1" applyAlignment="1">
      <alignment horizontal="center" vertical="center"/>
      <protection/>
    </xf>
    <xf numFmtId="0" fontId="19" fillId="0" borderId="35" xfId="58" applyBorder="1">
      <alignment/>
      <protection/>
    </xf>
    <xf numFmtId="0" fontId="19" fillId="0" borderId="23" xfId="58" applyFont="1" applyBorder="1" applyAlignment="1">
      <alignment horizontal="center" vertical="center" wrapText="1"/>
      <protection/>
    </xf>
    <xf numFmtId="0" fontId="19" fillId="0" borderId="36" xfId="58" applyFont="1" applyBorder="1" applyAlignment="1">
      <alignment horizontal="center" vertical="center"/>
      <protection/>
    </xf>
    <xf numFmtId="0" fontId="19" fillId="0" borderId="37" xfId="58" applyFont="1" applyBorder="1" applyAlignment="1">
      <alignment horizontal="center" vertical="center"/>
      <protection/>
    </xf>
    <xf numFmtId="0" fontId="19" fillId="0" borderId="38" xfId="58" applyFont="1" applyBorder="1" applyAlignment="1">
      <alignment horizontal="center" vertical="center"/>
      <protection/>
    </xf>
    <xf numFmtId="0" fontId="19" fillId="0" borderId="38" xfId="58" applyFont="1" applyBorder="1" applyAlignment="1">
      <alignment horizontal="center" vertical="center" wrapText="1"/>
      <protection/>
    </xf>
    <xf numFmtId="0" fontId="19" fillId="0" borderId="39" xfId="58" applyBorder="1" applyAlignment="1">
      <alignment horizontal="center" vertical="center"/>
      <protection/>
    </xf>
    <xf numFmtId="0" fontId="19" fillId="0" borderId="39" xfId="58" applyBorder="1">
      <alignment/>
      <protection/>
    </xf>
    <xf numFmtId="3" fontId="19" fillId="0" borderId="39" xfId="58" applyNumberFormat="1" applyBorder="1">
      <alignment/>
      <protection/>
    </xf>
    <xf numFmtId="3" fontId="19" fillId="0" borderId="40" xfId="58" applyNumberFormat="1" applyBorder="1">
      <alignment/>
      <protection/>
    </xf>
    <xf numFmtId="0" fontId="19" fillId="0" borderId="26" xfId="58" applyBorder="1" applyAlignment="1">
      <alignment horizontal="center" vertical="center"/>
      <protection/>
    </xf>
    <xf numFmtId="0" fontId="19" fillId="0" borderId="26" xfId="58" applyBorder="1" applyAlignment="1">
      <alignment vertical="center" wrapText="1"/>
      <protection/>
    </xf>
    <xf numFmtId="0" fontId="19" fillId="0" borderId="26" xfId="58" applyBorder="1">
      <alignment/>
      <protection/>
    </xf>
    <xf numFmtId="0" fontId="19" fillId="0" borderId="41" xfId="58" applyBorder="1">
      <alignment/>
      <protection/>
    </xf>
    <xf numFmtId="3" fontId="19" fillId="0" borderId="26" xfId="58" applyNumberFormat="1" applyBorder="1">
      <alignment/>
      <protection/>
    </xf>
    <xf numFmtId="3" fontId="19" fillId="0" borderId="41" xfId="58" applyNumberFormat="1" applyBorder="1">
      <alignment/>
      <protection/>
    </xf>
    <xf numFmtId="0" fontId="19" fillId="0" borderId="42" xfId="58" applyBorder="1" applyAlignment="1">
      <alignment horizontal="center" vertical="center"/>
      <protection/>
    </xf>
    <xf numFmtId="0" fontId="19" fillId="0" borderId="42" xfId="58" applyBorder="1" applyAlignment="1">
      <alignment vertical="center" wrapText="1"/>
      <protection/>
    </xf>
    <xf numFmtId="0" fontId="19" fillId="0" borderId="43" xfId="58" applyBorder="1">
      <alignment/>
      <protection/>
    </xf>
    <xf numFmtId="0" fontId="19" fillId="0" borderId="42" xfId="58" applyBorder="1">
      <alignment/>
      <protection/>
    </xf>
    <xf numFmtId="0" fontId="19" fillId="0" borderId="44" xfId="58" applyBorder="1">
      <alignment/>
      <protection/>
    </xf>
    <xf numFmtId="0" fontId="34" fillId="0" borderId="23" xfId="58" applyFont="1" applyBorder="1" applyAlignment="1">
      <alignment vertical="center" wrapText="1"/>
      <protection/>
    </xf>
    <xf numFmtId="3" fontId="34" fillId="0" borderId="45" xfId="58" applyNumberFormat="1" applyFont="1" applyBorder="1">
      <alignment/>
      <protection/>
    </xf>
    <xf numFmtId="3" fontId="34" fillId="0" borderId="23" xfId="58" applyNumberFormat="1" applyFont="1" applyBorder="1">
      <alignment/>
      <protection/>
    </xf>
    <xf numFmtId="3" fontId="34" fillId="0" borderId="46" xfId="58" applyNumberFormat="1" applyFont="1" applyBorder="1">
      <alignment/>
      <protection/>
    </xf>
    <xf numFmtId="3" fontId="34" fillId="0" borderId="0" xfId="58" applyNumberFormat="1" applyFont="1">
      <alignment/>
      <protection/>
    </xf>
    <xf numFmtId="0" fontId="34" fillId="0" borderId="0" xfId="58" applyFont="1">
      <alignment/>
      <protection/>
    </xf>
    <xf numFmtId="0" fontId="34" fillId="0" borderId="45" xfId="58" applyFont="1" applyBorder="1" applyAlignment="1">
      <alignment horizontal="center" vertical="center"/>
      <protection/>
    </xf>
    <xf numFmtId="0" fontId="34" fillId="0" borderId="45" xfId="58" applyFont="1" applyBorder="1" applyAlignment="1">
      <alignment vertical="center" wrapText="1"/>
      <protection/>
    </xf>
    <xf numFmtId="174" fontId="34" fillId="0" borderId="23" xfId="40" applyNumberFormat="1" applyFont="1" applyBorder="1" applyAlignment="1">
      <alignment horizontal="right" vertical="center" wrapText="1"/>
    </xf>
    <xf numFmtId="0" fontId="19" fillId="0" borderId="47" xfId="58" applyBorder="1" applyAlignment="1">
      <alignment horizontal="center" vertical="center"/>
      <protection/>
    </xf>
    <xf numFmtId="0" fontId="19" fillId="0" borderId="47" xfId="58" applyFont="1" applyBorder="1" applyAlignment="1">
      <alignment vertical="center" wrapText="1"/>
      <protection/>
    </xf>
    <xf numFmtId="3" fontId="19" fillId="0" borderId="48" xfId="58" applyNumberFormat="1" applyBorder="1">
      <alignment/>
      <protection/>
    </xf>
    <xf numFmtId="3" fontId="19" fillId="0" borderId="47" xfId="58" applyNumberFormat="1" applyBorder="1">
      <alignment/>
      <protection/>
    </xf>
    <xf numFmtId="3" fontId="19" fillId="0" borderId="49" xfId="58" applyNumberFormat="1" applyBorder="1">
      <alignment/>
      <protection/>
    </xf>
    <xf numFmtId="0" fontId="19" fillId="0" borderId="50" xfId="58" applyBorder="1">
      <alignment/>
      <protection/>
    </xf>
    <xf numFmtId="0" fontId="19" fillId="0" borderId="26" xfId="58" applyFont="1" applyBorder="1" applyAlignment="1">
      <alignment vertical="center" wrapText="1"/>
      <protection/>
    </xf>
    <xf numFmtId="3" fontId="19" fillId="0" borderId="50" xfId="58" applyNumberFormat="1" applyBorder="1">
      <alignment/>
      <protection/>
    </xf>
    <xf numFmtId="3" fontId="19" fillId="0" borderId="51" xfId="58" applyNumberFormat="1" applyBorder="1">
      <alignment/>
      <protection/>
    </xf>
    <xf numFmtId="3" fontId="19" fillId="0" borderId="42" xfId="58" applyNumberFormat="1" applyBorder="1">
      <alignment/>
      <protection/>
    </xf>
    <xf numFmtId="3" fontId="19" fillId="0" borderId="44" xfId="58" applyNumberFormat="1" applyBorder="1">
      <alignment/>
      <protection/>
    </xf>
    <xf numFmtId="174" fontId="19" fillId="0" borderId="39" xfId="40" applyNumberFormat="1" applyFont="1" applyBorder="1" applyAlignment="1">
      <alignment horizontal="right" vertical="center" wrapText="1"/>
    </xf>
    <xf numFmtId="174" fontId="19" fillId="0" borderId="0" xfId="58" applyNumberFormat="1">
      <alignment/>
      <protection/>
    </xf>
    <xf numFmtId="0" fontId="19" fillId="0" borderId="52" xfId="58" applyBorder="1">
      <alignment/>
      <protection/>
    </xf>
    <xf numFmtId="0" fontId="19" fillId="0" borderId="51" xfId="58" applyBorder="1">
      <alignment/>
      <protection/>
    </xf>
    <xf numFmtId="0" fontId="19" fillId="0" borderId="0" xfId="58" applyAlignment="1">
      <alignment horizontal="center" vertical="center"/>
      <protection/>
    </xf>
    <xf numFmtId="0" fontId="19" fillId="0" borderId="0" xfId="58" applyAlignment="1">
      <alignment vertical="center" wrapText="1"/>
      <protection/>
    </xf>
    <xf numFmtId="0" fontId="19" fillId="0" borderId="16" xfId="58" applyFont="1" applyBorder="1" applyAlignment="1">
      <alignment horizontal="center" vertical="center"/>
      <protection/>
    </xf>
    <xf numFmtId="0" fontId="19" fillId="0" borderId="53" xfId="58" applyFont="1" applyBorder="1" applyAlignment="1">
      <alignment horizontal="center" vertical="center"/>
      <protection/>
    </xf>
    <xf numFmtId="0" fontId="19" fillId="0" borderId="54" xfId="58" applyFont="1" applyBorder="1">
      <alignment/>
      <protection/>
    </xf>
    <xf numFmtId="0" fontId="19" fillId="0" borderId="27" xfId="58" applyFont="1" applyBorder="1" applyAlignment="1">
      <alignment horizontal="center" vertical="center"/>
      <protection/>
    </xf>
    <xf numFmtId="0" fontId="19" fillId="0" borderId="28" xfId="58" applyFont="1" applyBorder="1">
      <alignment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0" xfId="58" applyFont="1" applyBorder="1">
      <alignment/>
      <protection/>
    </xf>
    <xf numFmtId="174" fontId="19" fillId="0" borderId="0" xfId="4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55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57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58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0" fillId="0" borderId="0" xfId="0" applyBorder="1" applyAlignment="1">
      <alignment/>
    </xf>
    <xf numFmtId="3" fontId="24" fillId="0" borderId="56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24" fillId="0" borderId="57" xfId="0" applyNumberFormat="1" applyFont="1" applyBorder="1" applyAlignment="1">
      <alignment horizontal="center" vertical="center"/>
    </xf>
    <xf numFmtId="3" fontId="24" fillId="0" borderId="60" xfId="0" applyNumberFormat="1" applyFont="1" applyBorder="1" applyAlignment="1">
      <alignment horizontal="center" vertical="center"/>
    </xf>
    <xf numFmtId="0" fontId="25" fillId="0" borderId="6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horizontal="right" vertical="center"/>
    </xf>
    <xf numFmtId="3" fontId="26" fillId="0" borderId="62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3" fontId="26" fillId="0" borderId="63" xfId="0" applyNumberFormat="1" applyFont="1" applyBorder="1" applyAlignment="1">
      <alignment horizontal="right" vertical="center"/>
    </xf>
    <xf numFmtId="3" fontId="26" fillId="0" borderId="13" xfId="59" applyNumberFormat="1" applyFont="1" applyBorder="1" applyAlignment="1">
      <alignment horizontal="right" vertical="center"/>
      <protection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6" fillId="0" borderId="13" xfId="0" applyNumberFormat="1" applyFont="1" applyFill="1" applyBorder="1" applyAlignment="1">
      <alignment horizontal="right" vertical="center"/>
    </xf>
    <xf numFmtId="3" fontId="26" fillId="0" borderId="63" xfId="0" applyNumberFormat="1" applyFont="1" applyFill="1" applyBorder="1" applyAlignment="1">
      <alignment horizontal="right" vertical="center"/>
    </xf>
    <xf numFmtId="3" fontId="26" fillId="0" borderId="13" xfId="0" applyNumberFormat="1" applyFont="1" applyFill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63" xfId="0" applyFont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3" fontId="24" fillId="0" borderId="64" xfId="0" applyNumberFormat="1" applyFont="1" applyBorder="1" applyAlignment="1">
      <alignment horizontal="center" vertical="center"/>
    </xf>
    <xf numFmtId="3" fontId="24" fillId="0" borderId="65" xfId="0" applyNumberFormat="1" applyFont="1" applyBorder="1" applyAlignment="1">
      <alignment horizontal="center" vertical="center"/>
    </xf>
    <xf numFmtId="3" fontId="24" fillId="0" borderId="66" xfId="0" applyNumberFormat="1" applyFont="1" applyBorder="1" applyAlignment="1">
      <alignment horizontal="center" vertical="center"/>
    </xf>
    <xf numFmtId="3" fontId="24" fillId="0" borderId="67" xfId="0" applyNumberFormat="1" applyFont="1" applyBorder="1" applyAlignment="1">
      <alignment horizontal="center" vertical="center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6" fillId="0" borderId="10" xfId="0" applyNumberFormat="1" applyFont="1" applyFill="1" applyBorder="1" applyAlignment="1">
      <alignment vertical="center"/>
    </xf>
    <xf numFmtId="3" fontId="26" fillId="0" borderId="62" xfId="0" applyNumberFormat="1" applyFont="1" applyBorder="1" applyAlignment="1">
      <alignment vertical="center"/>
    </xf>
    <xf numFmtId="3" fontId="26" fillId="0" borderId="12" xfId="0" applyNumberFormat="1" applyFont="1" applyFill="1" applyBorder="1" applyAlignment="1">
      <alignment vertical="center"/>
    </xf>
    <xf numFmtId="3" fontId="26" fillId="0" borderId="63" xfId="0" applyNumberFormat="1" applyFont="1" applyBorder="1" applyAlignment="1">
      <alignment vertical="center"/>
    </xf>
    <xf numFmtId="3" fontId="26" fillId="0" borderId="13" xfId="59" applyNumberFormat="1" applyFont="1" applyBorder="1" applyAlignment="1">
      <alignment vertical="center"/>
      <protection/>
    </xf>
    <xf numFmtId="3" fontId="26" fillId="0" borderId="63" xfId="59" applyNumberFormat="1" applyFont="1" applyBorder="1" applyAlignment="1">
      <alignment vertical="center"/>
      <protection/>
    </xf>
    <xf numFmtId="0" fontId="27" fillId="0" borderId="16" xfId="0" applyFont="1" applyFill="1" applyBorder="1" applyAlignment="1">
      <alignment vertical="center" wrapText="1"/>
    </xf>
    <xf numFmtId="0" fontId="27" fillId="0" borderId="68" xfId="0" applyFont="1" applyFill="1" applyBorder="1" applyAlignment="1">
      <alignment vertical="center" wrapText="1"/>
    </xf>
    <xf numFmtId="0" fontId="1" fillId="0" borderId="24" xfId="0" applyFont="1" applyBorder="1" applyAlignment="1">
      <alignment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69" xfId="0" applyBorder="1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24" fillId="0" borderId="70" xfId="0" applyFont="1" applyBorder="1" applyAlignment="1">
      <alignment horizontal="left"/>
    </xf>
    <xf numFmtId="0" fontId="0" fillId="0" borderId="61" xfId="0" applyBorder="1" applyAlignment="1">
      <alignment/>
    </xf>
    <xf numFmtId="0" fontId="0" fillId="0" borderId="39" xfId="0" applyBorder="1" applyAlignment="1">
      <alignment/>
    </xf>
    <xf numFmtId="0" fontId="0" fillId="0" borderId="71" xfId="0" applyBorder="1" applyAlignment="1">
      <alignment/>
    </xf>
    <xf numFmtId="0" fontId="1" fillId="0" borderId="0" xfId="0" applyFont="1" applyAlignment="1">
      <alignment/>
    </xf>
    <xf numFmtId="0" fontId="24" fillId="0" borderId="56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6" fillId="0" borderId="74" xfId="0" applyFont="1" applyBorder="1" applyAlignment="1">
      <alignment/>
    </xf>
    <xf numFmtId="3" fontId="26" fillId="0" borderId="60" xfId="0" applyNumberFormat="1" applyFont="1" applyBorder="1" applyAlignment="1">
      <alignment/>
    </xf>
    <xf numFmtId="0" fontId="26" fillId="0" borderId="72" xfId="0" applyFont="1" applyBorder="1" applyAlignment="1">
      <alignment/>
    </xf>
    <xf numFmtId="0" fontId="26" fillId="0" borderId="73" xfId="0" applyFont="1" applyBorder="1" applyAlignment="1">
      <alignment/>
    </xf>
    <xf numFmtId="0" fontId="26" fillId="0" borderId="60" xfId="0" applyFont="1" applyBorder="1" applyAlignment="1">
      <alignment/>
    </xf>
    <xf numFmtId="3" fontId="28" fillId="0" borderId="60" xfId="0" applyNumberFormat="1" applyFont="1" applyBorder="1" applyAlignment="1">
      <alignment/>
    </xf>
    <xf numFmtId="3" fontId="26" fillId="0" borderId="56" xfId="0" applyNumberFormat="1" applyFont="1" applyBorder="1" applyAlignment="1">
      <alignment/>
    </xf>
    <xf numFmtId="3" fontId="26" fillId="0" borderId="55" xfId="0" applyNumberFormat="1" applyFont="1" applyBorder="1" applyAlignment="1">
      <alignment/>
    </xf>
    <xf numFmtId="0" fontId="26" fillId="0" borderId="24" xfId="0" applyFont="1" applyBorder="1" applyAlignment="1">
      <alignment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26" fillId="0" borderId="47" xfId="0" applyFont="1" applyFill="1" applyBorder="1" applyAlignment="1">
      <alignment/>
    </xf>
    <xf numFmtId="3" fontId="28" fillId="0" borderId="47" xfId="0" applyNumberFormat="1" applyFont="1" applyFill="1" applyBorder="1" applyAlignment="1">
      <alignment/>
    </xf>
    <xf numFmtId="3" fontId="26" fillId="0" borderId="47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3" fontId="26" fillId="0" borderId="41" xfId="0" applyNumberFormat="1" applyFont="1" applyBorder="1" applyAlignment="1">
      <alignment/>
    </xf>
    <xf numFmtId="0" fontId="26" fillId="0" borderId="26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57" applyFont="1" applyBorder="1" applyAlignment="1">
      <alignment vertical="center" wrapText="1"/>
      <protection/>
    </xf>
    <xf numFmtId="0" fontId="25" fillId="0" borderId="12" xfId="0" applyFont="1" applyBorder="1" applyAlignment="1">
      <alignment wrapText="1"/>
    </xf>
    <xf numFmtId="0" fontId="25" fillId="0" borderId="71" xfId="0" applyFont="1" applyBorder="1" applyAlignment="1">
      <alignment wrapText="1"/>
    </xf>
    <xf numFmtId="3" fontId="26" fillId="0" borderId="43" xfId="0" applyNumberFormat="1" applyFont="1" applyFill="1" applyBorder="1" applyAlignment="1">
      <alignment/>
    </xf>
    <xf numFmtId="3" fontId="26" fillId="0" borderId="43" xfId="0" applyNumberFormat="1" applyFont="1" applyBorder="1" applyAlignment="1">
      <alignment/>
    </xf>
    <xf numFmtId="3" fontId="26" fillId="0" borderId="75" xfId="0" applyNumberFormat="1" applyFont="1" applyBorder="1" applyAlignment="1">
      <alignment/>
    </xf>
    <xf numFmtId="0" fontId="24" fillId="0" borderId="23" xfId="0" applyFont="1" applyFill="1" applyBorder="1" applyAlignment="1">
      <alignment/>
    </xf>
    <xf numFmtId="3" fontId="24" fillId="0" borderId="23" xfId="0" applyNumberFormat="1" applyFont="1" applyFill="1" applyBorder="1" applyAlignment="1">
      <alignment/>
    </xf>
    <xf numFmtId="0" fontId="25" fillId="0" borderId="30" xfId="0" applyFont="1" applyBorder="1" applyAlignment="1">
      <alignment/>
    </xf>
    <xf numFmtId="3" fontId="26" fillId="0" borderId="47" xfId="0" applyNumberFormat="1" applyFont="1" applyBorder="1" applyAlignment="1">
      <alignment/>
    </xf>
    <xf numFmtId="3" fontId="26" fillId="0" borderId="49" xfId="0" applyNumberFormat="1" applyFont="1" applyBorder="1" applyAlignment="1">
      <alignment/>
    </xf>
    <xf numFmtId="3" fontId="28" fillId="0" borderId="26" xfId="0" applyNumberFormat="1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0" fontId="25" fillId="0" borderId="12" xfId="0" applyFont="1" applyBorder="1" applyAlignment="1">
      <alignment/>
    </xf>
    <xf numFmtId="3" fontId="28" fillId="0" borderId="26" xfId="0" applyNumberFormat="1" applyFont="1" applyBorder="1" applyAlignment="1">
      <alignment/>
    </xf>
    <xf numFmtId="0" fontId="25" fillId="0" borderId="14" xfId="0" applyFont="1" applyBorder="1" applyAlignment="1">
      <alignment wrapText="1"/>
    </xf>
    <xf numFmtId="0" fontId="24" fillId="0" borderId="23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25" fillId="0" borderId="0" xfId="0" applyNumberFormat="1" applyFont="1" applyAlignment="1">
      <alignment horizontal="right"/>
    </xf>
    <xf numFmtId="0" fontId="24" fillId="0" borderId="23" xfId="0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/>
    </xf>
    <xf numFmtId="0" fontId="26" fillId="0" borderId="47" xfId="0" applyFont="1" applyBorder="1" applyAlignment="1">
      <alignment vertical="center" wrapText="1"/>
    </xf>
    <xf numFmtId="3" fontId="26" fillId="0" borderId="47" xfId="40" applyNumberFormat="1" applyFont="1" applyBorder="1" applyAlignment="1">
      <alignment horizontal="right" vertical="center" wrapText="1"/>
    </xf>
    <xf numFmtId="3" fontId="26" fillId="0" borderId="47" xfId="0" applyNumberFormat="1" applyFont="1" applyBorder="1" applyAlignment="1">
      <alignment vertical="center" wrapText="1"/>
    </xf>
    <xf numFmtId="3" fontId="26" fillId="0" borderId="49" xfId="0" applyNumberFormat="1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3" fontId="26" fillId="0" borderId="26" xfId="40" applyNumberFormat="1" applyFont="1" applyBorder="1" applyAlignment="1">
      <alignment horizontal="right" vertical="center" wrapText="1"/>
    </xf>
    <xf numFmtId="3" fontId="26" fillId="0" borderId="26" xfId="0" applyNumberFormat="1" applyFont="1" applyBorder="1" applyAlignment="1">
      <alignment vertical="center" wrapText="1"/>
    </xf>
    <xf numFmtId="3" fontId="26" fillId="0" borderId="41" xfId="0" applyNumberFormat="1" applyFont="1" applyBorder="1" applyAlignment="1">
      <alignment vertical="center" wrapText="1"/>
    </xf>
    <xf numFmtId="3" fontId="26" fillId="0" borderId="41" xfId="40" applyNumberFormat="1" applyFont="1" applyBorder="1" applyAlignment="1">
      <alignment horizontal="right" vertical="center" wrapText="1"/>
    </xf>
    <xf numFmtId="3" fontId="26" fillId="0" borderId="26" xfId="0" applyNumberFormat="1" applyFont="1" applyBorder="1" applyAlignment="1">
      <alignment/>
    </xf>
    <xf numFmtId="3" fontId="26" fillId="0" borderId="26" xfId="0" applyNumberFormat="1" applyFont="1" applyBorder="1" applyAlignment="1">
      <alignment wrapText="1"/>
    </xf>
    <xf numFmtId="3" fontId="26" fillId="0" borderId="26" xfId="0" applyNumberFormat="1" applyFont="1" applyBorder="1" applyAlignment="1">
      <alignment/>
    </xf>
    <xf numFmtId="0" fontId="26" fillId="0" borderId="26" xfId="0" applyFont="1" applyBorder="1" applyAlignment="1">
      <alignment wrapText="1"/>
    </xf>
    <xf numFmtId="0" fontId="26" fillId="0" borderId="42" xfId="0" applyFont="1" applyFill="1" applyBorder="1" applyAlignment="1">
      <alignment/>
    </xf>
    <xf numFmtId="3" fontId="26" fillId="0" borderId="42" xfId="40" applyNumberFormat="1" applyFont="1" applyBorder="1" applyAlignment="1">
      <alignment horizontal="right" vertical="center" wrapText="1"/>
    </xf>
    <xf numFmtId="3" fontId="26" fillId="0" borderId="42" xfId="0" applyNumberFormat="1" applyFont="1" applyBorder="1" applyAlignment="1">
      <alignment vertical="center" wrapText="1"/>
    </xf>
    <xf numFmtId="3" fontId="26" fillId="0" borderId="44" xfId="0" applyNumberFormat="1" applyFont="1" applyBorder="1" applyAlignment="1">
      <alignment vertical="center" wrapText="1"/>
    </xf>
    <xf numFmtId="3" fontId="24" fillId="0" borderId="23" xfId="40" applyNumberFormat="1" applyFont="1" applyBorder="1" applyAlignment="1">
      <alignment horizontal="right" vertical="center" wrapText="1"/>
    </xf>
    <xf numFmtId="0" fontId="26" fillId="0" borderId="26" xfId="0" applyFont="1" applyBorder="1" applyAlignment="1">
      <alignment vertical="center" wrapText="1"/>
    </xf>
    <xf numFmtId="3" fontId="28" fillId="0" borderId="26" xfId="40" applyNumberFormat="1" applyFont="1" applyBorder="1" applyAlignment="1">
      <alignment horizontal="right" vertical="center" wrapText="1"/>
    </xf>
    <xf numFmtId="9" fontId="26" fillId="0" borderId="26" xfId="0" applyNumberFormat="1" applyFont="1" applyBorder="1" applyAlignment="1">
      <alignment/>
    </xf>
    <xf numFmtId="0" fontId="24" fillId="0" borderId="0" xfId="0" applyFont="1" applyBorder="1" applyAlignment="1">
      <alignment vertical="center" wrapText="1"/>
    </xf>
    <xf numFmtId="3" fontId="24" fillId="0" borderId="0" xfId="40" applyNumberFormat="1" applyFont="1" applyBorder="1" applyAlignment="1">
      <alignment horizontal="right" vertical="center" wrapText="1"/>
    </xf>
    <xf numFmtId="9" fontId="25" fillId="0" borderId="0" xfId="67" applyFont="1" applyAlignment="1">
      <alignment/>
    </xf>
    <xf numFmtId="0" fontId="26" fillId="0" borderId="0" xfId="0" applyFont="1" applyAlignment="1">
      <alignment horizontal="center"/>
    </xf>
    <xf numFmtId="0" fontId="35" fillId="0" borderId="24" xfId="0" applyFont="1" applyBorder="1" applyAlignment="1">
      <alignment horizontal="center"/>
    </xf>
    <xf numFmtId="0" fontId="36" fillId="0" borderId="52" xfId="0" applyFont="1" applyBorder="1" applyAlignment="1">
      <alignment/>
    </xf>
    <xf numFmtId="3" fontId="26" fillId="0" borderId="39" xfId="0" applyNumberFormat="1" applyFont="1" applyBorder="1" applyAlignment="1">
      <alignment/>
    </xf>
    <xf numFmtId="3" fontId="36" fillId="0" borderId="52" xfId="0" applyNumberFormat="1" applyFont="1" applyBorder="1" applyAlignment="1">
      <alignment/>
    </xf>
    <xf numFmtId="3" fontId="36" fillId="0" borderId="26" xfId="0" applyNumberFormat="1" applyFont="1" applyBorder="1" applyAlignment="1">
      <alignment/>
    </xf>
    <xf numFmtId="0" fontId="36" fillId="0" borderId="52" xfId="0" applyFont="1" applyBorder="1" applyAlignment="1">
      <alignment wrapText="1"/>
    </xf>
    <xf numFmtId="0" fontId="36" fillId="0" borderId="71" xfId="0" applyFont="1" applyBorder="1" applyAlignment="1">
      <alignment/>
    </xf>
    <xf numFmtId="3" fontId="36" fillId="0" borderId="43" xfId="0" applyNumberFormat="1" applyFont="1" applyBorder="1" applyAlignment="1">
      <alignment/>
    </xf>
    <xf numFmtId="0" fontId="35" fillId="0" borderId="24" xfId="0" applyFont="1" applyBorder="1" applyAlignment="1">
      <alignment/>
    </xf>
    <xf numFmtId="3" fontId="35" fillId="0" borderId="23" xfId="40" applyNumberFormat="1" applyFont="1" applyBorder="1" applyAlignment="1">
      <alignment horizontal="right"/>
    </xf>
    <xf numFmtId="3" fontId="36" fillId="0" borderId="61" xfId="0" applyNumberFormat="1" applyFont="1" applyBorder="1" applyAlignment="1">
      <alignment/>
    </xf>
    <xf numFmtId="3" fontId="36" fillId="0" borderId="39" xfId="0" applyNumberFormat="1" applyFont="1" applyBorder="1" applyAlignment="1">
      <alignment/>
    </xf>
    <xf numFmtId="3" fontId="36" fillId="0" borderId="52" xfId="0" applyNumberFormat="1" applyFont="1" applyBorder="1" applyAlignment="1">
      <alignment wrapText="1"/>
    </xf>
    <xf numFmtId="3" fontId="35" fillId="0" borderId="24" xfId="0" applyNumberFormat="1" applyFont="1" applyBorder="1" applyAlignment="1">
      <alignment/>
    </xf>
    <xf numFmtId="3" fontId="35" fillId="0" borderId="23" xfId="0" applyNumberFormat="1" applyFont="1" applyBorder="1" applyAlignment="1">
      <alignment/>
    </xf>
    <xf numFmtId="0" fontId="36" fillId="0" borderId="61" xfId="0" applyFont="1" applyBorder="1" applyAlignment="1">
      <alignment/>
    </xf>
    <xf numFmtId="0" fontId="36" fillId="0" borderId="52" xfId="0" applyFont="1" applyBorder="1" applyAlignment="1">
      <alignment/>
    </xf>
    <xf numFmtId="0" fontId="36" fillId="0" borderId="61" xfId="0" applyFont="1" applyBorder="1" applyAlignment="1">
      <alignment/>
    </xf>
    <xf numFmtId="3" fontId="35" fillId="0" borderId="39" xfId="0" applyNumberFormat="1" applyFont="1" applyBorder="1" applyAlignment="1">
      <alignment/>
    </xf>
    <xf numFmtId="0" fontId="36" fillId="0" borderId="0" xfId="0" applyFont="1" applyAlignment="1">
      <alignment/>
    </xf>
    <xf numFmtId="0" fontId="35" fillId="0" borderId="38" xfId="0" applyFont="1" applyBorder="1" applyAlignment="1">
      <alignment/>
    </xf>
    <xf numFmtId="3" fontId="24" fillId="0" borderId="37" xfId="0" applyNumberFormat="1" applyFont="1" applyBorder="1" applyAlignment="1">
      <alignment/>
    </xf>
    <xf numFmtId="0" fontId="35" fillId="0" borderId="72" xfId="0" applyFont="1" applyBorder="1" applyAlignment="1">
      <alignment/>
    </xf>
    <xf numFmtId="3" fontId="24" fillId="0" borderId="76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62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6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77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22" xfId="0" applyFont="1" applyBorder="1" applyAlignment="1">
      <alignment/>
    </xf>
    <xf numFmtId="0" fontId="38" fillId="0" borderId="0" xfId="0" applyFont="1" applyAlignment="1">
      <alignment/>
    </xf>
    <xf numFmtId="0" fontId="38" fillId="0" borderId="30" xfId="0" applyFont="1" applyBorder="1" applyAlignment="1">
      <alignment/>
    </xf>
    <xf numFmtId="0" fontId="38" fillId="0" borderId="18" xfId="0" applyFont="1" applyBorder="1" applyAlignment="1">
      <alignment/>
    </xf>
    <xf numFmtId="3" fontId="19" fillId="0" borderId="26" xfId="58" applyNumberFormat="1" applyFont="1" applyBorder="1">
      <alignment/>
      <protection/>
    </xf>
    <xf numFmtId="0" fontId="26" fillId="0" borderId="62" xfId="0" applyFont="1" applyFill="1" applyBorder="1" applyAlignment="1">
      <alignment vertical="center"/>
    </xf>
    <xf numFmtId="0" fontId="26" fillId="0" borderId="63" xfId="0" applyFont="1" applyFill="1" applyBorder="1" applyAlignment="1">
      <alignment vertical="center" wrapText="1"/>
    </xf>
    <xf numFmtId="0" fontId="26" fillId="0" borderId="63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0" fontId="26" fillId="0" borderId="77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1" fontId="26" fillId="0" borderId="13" xfId="67" applyNumberFormat="1" applyFont="1" applyFill="1" applyBorder="1" applyAlignment="1">
      <alignment vertical="center"/>
    </xf>
    <xf numFmtId="0" fontId="24" fillId="0" borderId="17" xfId="0" applyFont="1" applyBorder="1" applyAlignment="1">
      <alignment horizontal="center" vertical="center" wrapText="1"/>
    </xf>
    <xf numFmtId="3" fontId="36" fillId="0" borderId="69" xfId="0" applyNumberFormat="1" applyFont="1" applyBorder="1" applyAlignment="1">
      <alignment/>
    </xf>
    <xf numFmtId="3" fontId="36" fillId="0" borderId="39" xfId="0" applyNumberFormat="1" applyFont="1" applyBorder="1" applyAlignment="1">
      <alignment/>
    </xf>
    <xf numFmtId="3" fontId="35" fillId="0" borderId="37" xfId="0" applyNumberFormat="1" applyFont="1" applyBorder="1" applyAlignment="1">
      <alignment/>
    </xf>
    <xf numFmtId="3" fontId="35" fillId="0" borderId="76" xfId="0" applyNumberFormat="1" applyFont="1" applyBorder="1" applyAlignment="1">
      <alignment/>
    </xf>
    <xf numFmtId="3" fontId="26" fillId="0" borderId="63" xfId="0" applyNumberFormat="1" applyFont="1" applyFill="1" applyBorder="1" applyAlignment="1">
      <alignment vertical="center"/>
    </xf>
    <xf numFmtId="3" fontId="24" fillId="0" borderId="77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 wrapText="1"/>
    </xf>
    <xf numFmtId="3" fontId="26" fillId="0" borderId="31" xfId="0" applyNumberFormat="1" applyFont="1" applyBorder="1" applyAlignment="1">
      <alignment vertical="center"/>
    </xf>
    <xf numFmtId="3" fontId="26" fillId="0" borderId="78" xfId="0" applyNumberFormat="1" applyFont="1" applyFill="1" applyBorder="1" applyAlignment="1">
      <alignment vertical="center"/>
    </xf>
    <xf numFmtId="1" fontId="29" fillId="19" borderId="31" xfId="40" applyNumberFormat="1" applyFont="1" applyFill="1" applyBorder="1" applyAlignment="1">
      <alignment horizontal="right" vertical="center" wrapText="1"/>
    </xf>
    <xf numFmtId="1" fontId="28" fillId="0" borderId="13" xfId="40" applyNumberFormat="1" applyFont="1" applyBorder="1" applyAlignment="1">
      <alignment horizontal="right" vertical="center" wrapText="1"/>
    </xf>
    <xf numFmtId="1" fontId="29" fillId="0" borderId="13" xfId="40" applyNumberFormat="1" applyFont="1" applyBorder="1" applyAlignment="1">
      <alignment horizontal="right" vertical="center" wrapText="1"/>
    </xf>
    <xf numFmtId="1" fontId="28" fillId="0" borderId="13" xfId="40" applyNumberFormat="1" applyFont="1" applyBorder="1" applyAlignment="1">
      <alignment horizontal="right" vertical="center" wrapText="1"/>
    </xf>
    <xf numFmtId="1" fontId="26" fillId="0" borderId="13" xfId="40" applyNumberFormat="1" applyFont="1" applyBorder="1" applyAlignment="1">
      <alignment horizontal="right" vertical="center" wrapText="1"/>
    </xf>
    <xf numFmtId="1" fontId="28" fillId="0" borderId="13" xfId="40" applyNumberFormat="1" applyFont="1" applyBorder="1" applyAlignment="1">
      <alignment vertical="center" wrapText="1"/>
    </xf>
    <xf numFmtId="1" fontId="24" fillId="0" borderId="15" xfId="40" applyNumberFormat="1" applyFont="1" applyBorder="1" applyAlignment="1">
      <alignment horizontal="right" vertical="center" wrapText="1"/>
    </xf>
    <xf numFmtId="1" fontId="24" fillId="0" borderId="15" xfId="40" applyNumberFormat="1" applyFont="1" applyBorder="1" applyAlignment="1">
      <alignment horizontal="right" vertical="center" wrapText="1"/>
    </xf>
    <xf numFmtId="1" fontId="26" fillId="0" borderId="13" xfId="40" applyNumberFormat="1" applyFont="1" applyBorder="1" applyAlignment="1">
      <alignment horizontal="right" vertical="center" wrapText="1"/>
    </xf>
    <xf numFmtId="1" fontId="26" fillId="0" borderId="13" xfId="0" applyNumberFormat="1" applyFont="1" applyBorder="1" applyAlignment="1">
      <alignment vertical="center" wrapText="1"/>
    </xf>
    <xf numFmtId="1" fontId="24" fillId="19" borderId="11" xfId="40" applyNumberFormat="1" applyFont="1" applyFill="1" applyBorder="1" applyAlignment="1">
      <alignment horizontal="right" vertical="center" wrapText="1"/>
    </xf>
    <xf numFmtId="1" fontId="24" fillId="0" borderId="13" xfId="40" applyNumberFormat="1" applyFont="1" applyBorder="1" applyAlignment="1">
      <alignment horizontal="right" vertical="center" wrapText="1"/>
    </xf>
    <xf numFmtId="1" fontId="24" fillId="0" borderId="13" xfId="40" applyNumberFormat="1" applyFont="1" applyBorder="1" applyAlignment="1">
      <alignment horizontal="right" vertical="center" wrapText="1"/>
    </xf>
    <xf numFmtId="1" fontId="26" fillId="0" borderId="15" xfId="40" applyNumberFormat="1" applyFont="1" applyBorder="1" applyAlignment="1">
      <alignment horizontal="right" vertical="center" wrapText="1"/>
    </xf>
    <xf numFmtId="1" fontId="26" fillId="0" borderId="15" xfId="40" applyNumberFormat="1" applyFont="1" applyBorder="1" applyAlignment="1">
      <alignment horizontal="right" vertical="center" wrapText="1"/>
    </xf>
    <xf numFmtId="1" fontId="24" fillId="19" borderId="31" xfId="40" applyNumberFormat="1" applyFont="1" applyFill="1" applyBorder="1" applyAlignment="1">
      <alignment horizontal="right" vertical="center" wrapText="1"/>
    </xf>
    <xf numFmtId="1" fontId="24" fillId="19" borderId="31" xfId="40" applyNumberFormat="1" applyFont="1" applyFill="1" applyBorder="1" applyAlignment="1">
      <alignment horizontal="right" vertical="center" wrapText="1"/>
    </xf>
    <xf numFmtId="0" fontId="24" fillId="19" borderId="13" xfId="0" applyNumberFormat="1" applyFont="1" applyFill="1" applyBorder="1" applyAlignment="1">
      <alignment horizontal="right" vertical="center" wrapText="1"/>
    </xf>
    <xf numFmtId="0" fontId="28" fillId="0" borderId="13" xfId="0" applyNumberFormat="1" applyFont="1" applyBorder="1" applyAlignment="1">
      <alignment horizontal="right" vertical="center" wrapText="1"/>
    </xf>
    <xf numFmtId="0" fontId="26" fillId="0" borderId="13" xfId="40" applyNumberFormat="1" applyFont="1" applyBorder="1" applyAlignment="1">
      <alignment horizontal="right"/>
    </xf>
    <xf numFmtId="0" fontId="24" fillId="19" borderId="13" xfId="40" applyNumberFormat="1" applyFont="1" applyFill="1" applyBorder="1" applyAlignment="1">
      <alignment horizontal="right"/>
    </xf>
    <xf numFmtId="0" fontId="24" fillId="19" borderId="11" xfId="57" applyNumberFormat="1" applyFont="1" applyFill="1" applyBorder="1" applyAlignment="1">
      <alignment horizontal="right" wrapText="1"/>
      <protection/>
    </xf>
    <xf numFmtId="0" fontId="24" fillId="0" borderId="13" xfId="40" applyNumberFormat="1" applyFont="1" applyBorder="1" applyAlignment="1">
      <alignment horizontal="right" vertical="center" wrapText="1"/>
    </xf>
    <xf numFmtId="0" fontId="28" fillId="0" borderId="13" xfId="0" applyNumberFormat="1" applyFont="1" applyBorder="1" applyAlignment="1">
      <alignment horizontal="right"/>
    </xf>
    <xf numFmtId="0" fontId="28" fillId="0" borderId="13" xfId="40" applyNumberFormat="1" applyFont="1" applyBorder="1" applyAlignment="1">
      <alignment horizontal="right" vertical="center" wrapText="1"/>
    </xf>
    <xf numFmtId="0" fontId="28" fillId="0" borderId="13" xfId="0" applyNumberFormat="1" applyFont="1" applyBorder="1" applyAlignment="1">
      <alignment horizontal="right"/>
    </xf>
    <xf numFmtId="0" fontId="26" fillId="0" borderId="13" xfId="0" applyNumberFormat="1" applyFont="1" applyBorder="1" applyAlignment="1">
      <alignment horizontal="right"/>
    </xf>
    <xf numFmtId="0" fontId="24" fillId="19" borderId="13" xfId="0" applyNumberFormat="1" applyFont="1" applyFill="1" applyBorder="1" applyAlignment="1">
      <alignment horizontal="right"/>
    </xf>
    <xf numFmtId="0" fontId="24" fillId="19" borderId="19" xfId="0" applyNumberFormat="1" applyFont="1" applyFill="1" applyBorder="1" applyAlignment="1">
      <alignment horizontal="right"/>
    </xf>
    <xf numFmtId="0" fontId="24" fillId="20" borderId="17" xfId="0" applyNumberFormat="1" applyFont="1" applyFill="1" applyBorder="1" applyAlignment="1">
      <alignment horizontal="right" vertical="center" wrapText="1"/>
    </xf>
    <xf numFmtId="3" fontId="24" fillId="0" borderId="79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80" xfId="0" applyFont="1" applyFill="1" applyBorder="1" applyAlignment="1">
      <alignment vertical="center"/>
    </xf>
    <xf numFmtId="0" fontId="38" fillId="0" borderId="81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74" fontId="24" fillId="0" borderId="65" xfId="40" applyNumberFormat="1" applyFont="1" applyBorder="1" applyAlignment="1">
      <alignment horizontal="center" vertical="center" wrapText="1"/>
    </xf>
    <xf numFmtId="174" fontId="24" fillId="0" borderId="66" xfId="40" applyNumberFormat="1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74" fontId="24" fillId="0" borderId="58" xfId="40" applyNumberFormat="1" applyFont="1" applyBorder="1" applyAlignment="1">
      <alignment horizontal="center" vertical="center" wrapText="1"/>
    </xf>
    <xf numFmtId="174" fontId="24" fillId="0" borderId="25" xfId="40" applyNumberFormat="1" applyFont="1" applyBorder="1" applyAlignment="1">
      <alignment horizontal="center" vertical="center" wrapText="1"/>
    </xf>
    <xf numFmtId="174" fontId="24" fillId="0" borderId="59" xfId="4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3" fontId="26" fillId="0" borderId="82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174" fontId="24" fillId="0" borderId="24" xfId="40" applyNumberFormat="1" applyFont="1" applyBorder="1" applyAlignment="1">
      <alignment horizontal="center" vertical="center" wrapText="1"/>
    </xf>
    <xf numFmtId="174" fontId="24" fillId="0" borderId="45" xfId="40" applyNumberFormat="1" applyFont="1" applyBorder="1" applyAlignment="1">
      <alignment horizontal="center" vertical="center" wrapText="1"/>
    </xf>
    <xf numFmtId="174" fontId="24" fillId="0" borderId="46" xfId="40" applyNumberFormat="1" applyFont="1" applyBorder="1" applyAlignment="1">
      <alignment horizontal="center" vertical="center" wrapText="1"/>
    </xf>
    <xf numFmtId="3" fontId="26" fillId="0" borderId="56" xfId="0" applyNumberFormat="1" applyFont="1" applyBorder="1" applyAlignment="1">
      <alignment horizontal="center" vertical="center" wrapText="1"/>
    </xf>
    <xf numFmtId="3" fontId="26" fillId="0" borderId="55" xfId="0" applyNumberFormat="1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8" fillId="0" borderId="83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0" borderId="84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74" fontId="19" fillId="0" borderId="85" xfId="40" applyNumberFormat="1" applyFont="1" applyBorder="1" applyAlignment="1">
      <alignment horizontal="center"/>
    </xf>
    <xf numFmtId="174" fontId="19" fillId="0" borderId="86" xfId="40" applyNumberFormat="1" applyFont="1" applyBorder="1" applyAlignment="1">
      <alignment horizontal="center"/>
    </xf>
    <xf numFmtId="174" fontId="19" fillId="0" borderId="87" xfId="40" applyNumberFormat="1" applyFont="1" applyBorder="1" applyAlignment="1">
      <alignment horizontal="center"/>
    </xf>
    <xf numFmtId="0" fontId="19" fillId="0" borderId="24" xfId="58" applyFont="1" applyBorder="1" applyAlignment="1">
      <alignment horizontal="center" vertical="center"/>
      <protection/>
    </xf>
    <xf numFmtId="0" fontId="19" fillId="0" borderId="45" xfId="58" applyFont="1" applyBorder="1" applyAlignment="1">
      <alignment horizontal="center" vertical="center"/>
      <protection/>
    </xf>
    <xf numFmtId="0" fontId="19" fillId="0" borderId="46" xfId="58" applyFont="1" applyBorder="1" applyAlignment="1">
      <alignment horizontal="center" vertical="center"/>
      <protection/>
    </xf>
    <xf numFmtId="174" fontId="19" fillId="0" borderId="88" xfId="40" applyNumberFormat="1" applyFont="1" applyBorder="1" applyAlignment="1">
      <alignment/>
    </xf>
    <xf numFmtId="174" fontId="19" fillId="0" borderId="89" xfId="40" applyNumberFormat="1" applyFont="1" applyBorder="1" applyAlignment="1">
      <alignment/>
    </xf>
    <xf numFmtId="174" fontId="19" fillId="0" borderId="90" xfId="40" applyNumberFormat="1" applyFont="1" applyBorder="1" applyAlignment="1">
      <alignment/>
    </xf>
    <xf numFmtId="0" fontId="34" fillId="0" borderId="91" xfId="58" applyFont="1" applyBorder="1" applyAlignment="1">
      <alignment horizontal="center" vertical="center" wrapText="1"/>
      <protection/>
    </xf>
    <xf numFmtId="0" fontId="34" fillId="0" borderId="17" xfId="58" applyFont="1" applyBorder="1" applyAlignment="1">
      <alignment horizontal="center" vertical="center" wrapText="1"/>
      <protection/>
    </xf>
    <xf numFmtId="0" fontId="34" fillId="0" borderId="68" xfId="58" applyFont="1" applyBorder="1" applyAlignment="1">
      <alignment horizontal="center" vertical="center" wrapText="1"/>
      <protection/>
    </xf>
    <xf numFmtId="0" fontId="34" fillId="0" borderId="56" xfId="58" applyFont="1" applyBorder="1" applyAlignment="1">
      <alignment horizontal="center" vertical="center"/>
      <protection/>
    </xf>
    <xf numFmtId="0" fontId="34" fillId="0" borderId="55" xfId="58" applyFont="1" applyBorder="1" applyAlignment="1">
      <alignment horizontal="center" vertical="center"/>
      <protection/>
    </xf>
    <xf numFmtId="0" fontId="34" fillId="0" borderId="24" xfId="58" applyFont="1" applyBorder="1" applyAlignment="1">
      <alignment horizontal="center" vertical="center" wrapText="1"/>
      <protection/>
    </xf>
    <xf numFmtId="0" fontId="34" fillId="0" borderId="45" xfId="58" applyFont="1" applyBorder="1" applyAlignment="1">
      <alignment horizontal="center" vertical="center" wrapText="1"/>
      <protection/>
    </xf>
    <xf numFmtId="0" fontId="34" fillId="0" borderId="46" xfId="58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92" xfId="0" applyFont="1" applyBorder="1" applyAlignment="1">
      <alignment horizontal="left"/>
    </xf>
    <xf numFmtId="0" fontId="26" fillId="0" borderId="93" xfId="0" applyFont="1" applyBorder="1" applyAlignment="1">
      <alignment horizontal="left"/>
    </xf>
    <xf numFmtId="0" fontId="26" fillId="0" borderId="71" xfId="0" applyFont="1" applyBorder="1" applyAlignment="1">
      <alignment horizontal="left" vertical="center" wrapText="1"/>
    </xf>
    <xf numFmtId="0" fontId="26" fillId="0" borderId="94" xfId="0" applyFont="1" applyBorder="1" applyAlignment="1">
      <alignment horizontal="left" vertical="center" wrapText="1"/>
    </xf>
    <xf numFmtId="0" fontId="26" fillId="0" borderId="52" xfId="0" applyFont="1" applyBorder="1" applyAlignment="1">
      <alignment horizontal="left"/>
    </xf>
    <xf numFmtId="0" fontId="26" fillId="0" borderId="50" xfId="0" applyFont="1" applyBorder="1" applyAlignment="1">
      <alignment horizontal="left"/>
    </xf>
    <xf numFmtId="0" fontId="24" fillId="0" borderId="72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/>
    </xf>
    <xf numFmtId="0" fontId="24" fillId="0" borderId="45" xfId="0" applyFont="1" applyBorder="1" applyAlignment="1">
      <alignment horizontal="left"/>
    </xf>
    <xf numFmtId="0" fontId="26" fillId="0" borderId="61" xfId="0" applyFont="1" applyBorder="1" applyAlignment="1">
      <alignment vertical="center" wrapText="1"/>
    </xf>
    <xf numFmtId="0" fontId="26" fillId="0" borderId="95" xfId="0" applyFont="1" applyBorder="1" applyAlignment="1">
      <alignment vertical="center" wrapText="1"/>
    </xf>
    <xf numFmtId="0" fontId="26" fillId="0" borderId="40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6" fillId="0" borderId="94" xfId="0" applyFont="1" applyBorder="1" applyAlignment="1">
      <alignment vertical="center" wrapText="1"/>
    </xf>
    <xf numFmtId="0" fontId="26" fillId="0" borderId="75" xfId="0" applyFont="1" applyBorder="1" applyAlignment="1">
      <alignment vertical="center" wrapText="1"/>
    </xf>
    <xf numFmtId="3" fontId="24" fillId="0" borderId="56" xfId="0" applyNumberFormat="1" applyFont="1" applyBorder="1" applyAlignment="1">
      <alignment horizontal="center" vertical="center"/>
    </xf>
    <xf numFmtId="3" fontId="24" fillId="0" borderId="57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37" xfId="0" applyNumberFormat="1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/>
    </xf>
    <xf numFmtId="0" fontId="27" fillId="0" borderId="70" xfId="0" applyFont="1" applyBorder="1" applyAlignment="1">
      <alignment horizontal="center"/>
    </xf>
    <xf numFmtId="0" fontId="24" fillId="0" borderId="0" xfId="0" applyFont="1" applyAlignment="1">
      <alignment horizontal="center"/>
    </xf>
    <xf numFmtId="3" fontId="24" fillId="0" borderId="56" xfId="0" applyNumberFormat="1" applyFont="1" applyBorder="1" applyAlignment="1">
      <alignment horizontal="center" vertical="center" wrapText="1"/>
    </xf>
    <xf numFmtId="3" fontId="24" fillId="0" borderId="55" xfId="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3" fontId="24" fillId="0" borderId="57" xfId="0" applyNumberFormat="1" applyFont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09kv.osztályok3" xfId="57"/>
    <cellStyle name="Normál_adósságot k. tábla" xfId="58"/>
    <cellStyle name="Normál_előterjesztés számszaki táblák 2012 (version 1) (version 1) itthon (version 2) (version 1) (version 1) (version 1)" xfId="59"/>
    <cellStyle name="Normál_Kvetési tervezetek -2000. (üres)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2000\HOME\Juhasz_Rita\Downloads\2014%20el&#337;terjeszt&#233;s%20sz&#225;mszaki%20t&#225;bl&#225;k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&#246;lts&#233;gvet&#233;s\2012%20k&#246;lts&#233;gvet&#233;s\K&#246;lts&#233;gvet&#233;s%20t&#225;bl&#225;zat%20mell&#233;kletei\Cig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égi"/>
      <sheetName val="Intézmények"/>
      <sheetName val="füzet"/>
      <sheetName val="ellenőrző"/>
      <sheetName val="Tartalomjegyzék"/>
      <sheetName val="1.Összesítő"/>
      <sheetName val="1.1.KTV-I mérleg"/>
      <sheetName val="1.2.Többéves kihat"/>
      <sheetName val="1.3. Mérleg"/>
      <sheetName val="1.4.EU-S"/>
      <sheetName val="1.5. Létszám"/>
      <sheetName val="2.ÖNKORMÁNYZAT"/>
      <sheetName val="2.1.Bevétel"/>
      <sheetName val="2.2. Kp.tám"/>
      <sheetName val="2.3.Kiad."/>
      <sheetName val="2.4.Átad.Peszk."/>
      <sheetName val="2.5.Céltart"/>
      <sheetName val="2.6. segély"/>
      <sheetName val="2.7.Beruh"/>
      <sheetName val="2.8.Felúj."/>
      <sheetName val="2.9.ADÓSSÁG"/>
      <sheetName val="2.10. hitel"/>
      <sheetName val="2.11. kamat"/>
      <sheetName val="2.12. Előir.felh."/>
      <sheetName val="2.13. Közv. tám"/>
      <sheetName val="3.POLGÁRMESTERI HIVATAL"/>
      <sheetName val="3.1.Bevétel POHI"/>
      <sheetName val="3.2.Kiad. POHI"/>
      <sheetName val="3.3.Céltart POHI"/>
      <sheetName val="3.4. Segély Pohi"/>
      <sheetName val="3.5.Beruh POHI"/>
      <sheetName val="3.6.Felúj. POHI"/>
      <sheetName val="3.7. Előir.felh. POHI"/>
      <sheetName val="INTÉZMÉNYEK Ö"/>
      <sheetName val="4. iNT ÖSSZESÍTŐ"/>
      <sheetName val="4.1.HSZI bev-kiad"/>
      <sheetName val="4.2. HSZI beruh"/>
      <sheetName val="4.3. SZOCIFOGI bev-kiad"/>
      <sheetName val="4.4. SZOCIFOGI beruh"/>
      <sheetName val="4.5. CSILI bev-kiad"/>
      <sheetName val="4.6. CSILI beruh"/>
      <sheetName val="4.7. MÚZ bev-kiad"/>
      <sheetName val="4.8. MÚZ beruh"/>
      <sheetName val="4.9. BAROSS bev-kiad"/>
      <sheetName val="4.10. BAROSS beruh"/>
      <sheetName val="4.11. GÉZ bev-kiad"/>
      <sheetName val="4.12. GÉZ beruh"/>
      <sheetName val="4.13. LUR bev-kiad"/>
      <sheetName val="4.14. LUR beruh"/>
      <sheetName val="4.15. NYIT bev-kiad"/>
      <sheetName val="4.16. NYIT beruh"/>
      <sheetName val="4.17. GYMOS bev-kiad"/>
      <sheetName val="4.18. GYMOS beruh"/>
      <sheetName val="4.19. KER bev-kiad"/>
      <sheetName val="4.20. KER beruh"/>
      <sheetName val="4.21. GAMESZ bev-kiad"/>
      <sheetName val="4.22. GAMESZ beruh"/>
      <sheetName val="4.23. Előir.felh. "/>
      <sheetName val="4.24. Közv. tám "/>
      <sheetName val="15.elői.felhaszn."/>
    </sheetNames>
    <sheetDataSet>
      <sheetData sheetId="15">
        <row r="19">
          <cell r="F19">
            <v>0</v>
          </cell>
        </row>
      </sheetData>
      <sheetData sheetId="18">
        <row r="48">
          <cell r="E48">
            <v>0</v>
          </cell>
          <cell r="F48">
            <v>0</v>
          </cell>
        </row>
      </sheetData>
      <sheetData sheetId="19">
        <row r="43">
          <cell r="F43">
            <v>0</v>
          </cell>
          <cell r="G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."/>
      <sheetName val="2. mell."/>
      <sheetName val="3. mell."/>
      <sheetName val="4. mell."/>
      <sheetName val="5. mell."/>
      <sheetName val="6. mell."/>
      <sheetName val="7. mell."/>
      <sheetName val="8. mell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pageSetUpPr fitToPage="1"/>
  </sheetPr>
  <dimension ref="A1:R28"/>
  <sheetViews>
    <sheetView view="pageBreakPreview" zoomScale="60" zoomScaleNormal="75" zoomScalePageLayoutView="0" workbookViewId="0" topLeftCell="A1">
      <pane xSplit="2" ySplit="2" topLeftCell="E3" activePane="bottomRight" state="frozen"/>
      <selection pane="topLeft" activeCell="A5" sqref="A5"/>
      <selection pane="topRight" activeCell="A5" sqref="A5"/>
      <selection pane="bottomLeft" activeCell="A5" sqref="A5"/>
      <selection pane="bottomRight" activeCell="F5" sqref="F5"/>
    </sheetView>
  </sheetViews>
  <sheetFormatPr defaultColWidth="9.140625" defaultRowHeight="12.75"/>
  <cols>
    <col min="1" max="1" width="6.7109375" style="2" bestFit="1" customWidth="1"/>
    <col min="2" max="2" width="76.00390625" style="2" customWidth="1"/>
    <col min="3" max="3" width="14.421875" style="1" customWidth="1"/>
    <col min="4" max="4" width="14.140625" style="1" customWidth="1"/>
    <col min="5" max="5" width="14.28125" style="1" customWidth="1"/>
    <col min="6" max="6" width="13.00390625" style="1" customWidth="1"/>
    <col min="7" max="7" width="14.421875" style="1" hidden="1" customWidth="1"/>
    <col min="8" max="8" width="14.140625" style="1" hidden="1" customWidth="1"/>
    <col min="9" max="9" width="14.28125" style="1" hidden="1" customWidth="1"/>
    <col min="10" max="10" width="13.00390625" style="1" hidden="1" customWidth="1"/>
    <col min="11" max="11" width="14.421875" style="1" customWidth="1"/>
    <col min="12" max="12" width="14.140625" style="1" customWidth="1"/>
    <col min="13" max="13" width="14.28125" style="1" customWidth="1"/>
    <col min="14" max="14" width="13.00390625" style="1" customWidth="1"/>
    <col min="15" max="15" width="14.421875" style="1" customWidth="1"/>
    <col min="16" max="16" width="14.140625" style="1" customWidth="1"/>
    <col min="17" max="17" width="14.28125" style="1" customWidth="1"/>
    <col min="18" max="18" width="13.00390625" style="1" customWidth="1"/>
    <col min="19" max="16384" width="9.140625" style="2" customWidth="1"/>
  </cols>
  <sheetData>
    <row r="1" spans="1:18" ht="13.5" customHeight="1">
      <c r="A1" s="457" t="s">
        <v>0</v>
      </c>
      <c r="B1" s="459"/>
      <c r="C1" s="455" t="s">
        <v>361</v>
      </c>
      <c r="D1" s="455"/>
      <c r="E1" s="455"/>
      <c r="F1" s="456"/>
      <c r="G1" s="455" t="s">
        <v>362</v>
      </c>
      <c r="H1" s="455"/>
      <c r="I1" s="455"/>
      <c r="J1" s="456"/>
      <c r="K1" s="455" t="s">
        <v>363</v>
      </c>
      <c r="L1" s="455"/>
      <c r="M1" s="455"/>
      <c r="N1" s="456"/>
      <c r="O1" s="455" t="s">
        <v>370</v>
      </c>
      <c r="P1" s="455"/>
      <c r="Q1" s="455"/>
      <c r="R1" s="456"/>
    </row>
    <row r="2" spans="1:18" ht="39" thickBot="1">
      <c r="A2" s="458"/>
      <c r="B2" s="460"/>
      <c r="C2" s="100" t="s">
        <v>2</v>
      </c>
      <c r="D2" s="100" t="s">
        <v>3</v>
      </c>
      <c r="E2" s="100" t="s">
        <v>4</v>
      </c>
      <c r="F2" s="101" t="s">
        <v>5</v>
      </c>
      <c r="G2" s="100" t="s">
        <v>2</v>
      </c>
      <c r="H2" s="100" t="s">
        <v>3</v>
      </c>
      <c r="I2" s="100" t="s">
        <v>4</v>
      </c>
      <c r="J2" s="101" t="s">
        <v>5</v>
      </c>
      <c r="K2" s="100" t="s">
        <v>2</v>
      </c>
      <c r="L2" s="100" t="s">
        <v>3</v>
      </c>
      <c r="M2" s="100" t="s">
        <v>4</v>
      </c>
      <c r="N2" s="101" t="s">
        <v>5</v>
      </c>
      <c r="O2" s="100" t="s">
        <v>2</v>
      </c>
      <c r="P2" s="100" t="s">
        <v>3</v>
      </c>
      <c r="Q2" s="100" t="s">
        <v>4</v>
      </c>
      <c r="R2" s="101" t="s">
        <v>5</v>
      </c>
    </row>
    <row r="3" spans="1:18" s="14" customFormat="1" ht="12.75">
      <c r="A3" s="415"/>
      <c r="B3" s="416" t="s">
        <v>352</v>
      </c>
      <c r="C3" s="417">
        <v>135</v>
      </c>
      <c r="D3" s="417"/>
      <c r="E3" s="417"/>
      <c r="F3" s="418">
        <f aca="true" t="shared" si="0" ref="F3:F18">SUM(C3:E3)</f>
        <v>135</v>
      </c>
      <c r="G3" s="417">
        <v>135</v>
      </c>
      <c r="H3" s="417"/>
      <c r="I3" s="417"/>
      <c r="J3" s="418">
        <f aca="true" t="shared" si="1" ref="J3:J20">SUM(G3:I3)</f>
        <v>135</v>
      </c>
      <c r="K3" s="417">
        <v>292</v>
      </c>
      <c r="L3" s="417"/>
      <c r="M3" s="417"/>
      <c r="N3" s="418">
        <f aca="true" t="shared" si="2" ref="N3:N20">SUM(K3:M3)</f>
        <v>292</v>
      </c>
      <c r="O3" s="417">
        <f>SUM(G3+K3)</f>
        <v>427</v>
      </c>
      <c r="P3" s="417"/>
      <c r="Q3" s="417"/>
      <c r="R3" s="418">
        <f aca="true" t="shared" si="3" ref="R3:R20">SUM(O3:Q3)</f>
        <v>427</v>
      </c>
    </row>
    <row r="4" spans="1:18" s="14" customFormat="1" ht="25.5">
      <c r="A4" s="15"/>
      <c r="B4" s="16" t="s">
        <v>353</v>
      </c>
      <c r="C4" s="17">
        <v>900</v>
      </c>
      <c r="D4" s="17"/>
      <c r="E4" s="17"/>
      <c r="F4" s="413">
        <f t="shared" si="0"/>
        <v>900</v>
      </c>
      <c r="G4" s="17">
        <v>900</v>
      </c>
      <c r="H4" s="17"/>
      <c r="I4" s="17"/>
      <c r="J4" s="413">
        <f t="shared" si="1"/>
        <v>900</v>
      </c>
      <c r="K4" s="17"/>
      <c r="L4" s="17"/>
      <c r="M4" s="17"/>
      <c r="N4" s="413">
        <f t="shared" si="2"/>
        <v>0</v>
      </c>
      <c r="O4" s="17">
        <f>SUM(G4+K4)</f>
        <v>900</v>
      </c>
      <c r="P4" s="17"/>
      <c r="Q4" s="17"/>
      <c r="R4" s="413">
        <f t="shared" si="3"/>
        <v>900</v>
      </c>
    </row>
    <row r="5" spans="1:18" s="14" customFormat="1" ht="19.5" customHeight="1" thickBot="1">
      <c r="A5" s="18" t="s">
        <v>6</v>
      </c>
      <c r="B5" s="19" t="s">
        <v>7</v>
      </c>
      <c r="C5" s="20">
        <f>C3+C4</f>
        <v>1035</v>
      </c>
      <c r="D5" s="20">
        <f>D3+D4</f>
        <v>0</v>
      </c>
      <c r="E5" s="20">
        <f>E3+E4</f>
        <v>0</v>
      </c>
      <c r="F5" s="414">
        <f t="shared" si="0"/>
        <v>1035</v>
      </c>
      <c r="G5" s="20">
        <f>G3+G4</f>
        <v>1035</v>
      </c>
      <c r="H5" s="20">
        <f>H3+H4</f>
        <v>0</v>
      </c>
      <c r="I5" s="20">
        <f>I3+I4</f>
        <v>0</v>
      </c>
      <c r="J5" s="414">
        <f t="shared" si="1"/>
        <v>1035</v>
      </c>
      <c r="K5" s="20">
        <f>K3+K4</f>
        <v>292</v>
      </c>
      <c r="L5" s="20">
        <f>L3+L4</f>
        <v>0</v>
      </c>
      <c r="M5" s="20">
        <f>M3+M4</f>
        <v>0</v>
      </c>
      <c r="N5" s="414">
        <f t="shared" si="2"/>
        <v>292</v>
      </c>
      <c r="O5" s="20">
        <f>O3+O4</f>
        <v>1327</v>
      </c>
      <c r="P5" s="20">
        <f>P3+P4</f>
        <v>0</v>
      </c>
      <c r="Q5" s="20">
        <f>Q3+Q4</f>
        <v>0</v>
      </c>
      <c r="R5" s="414">
        <f t="shared" si="3"/>
        <v>1327</v>
      </c>
    </row>
    <row r="6" spans="1:18" s="14" customFormat="1" ht="24.75" customHeight="1" thickBot="1">
      <c r="A6" s="21" t="s">
        <v>8</v>
      </c>
      <c r="B6" s="22" t="s">
        <v>9</v>
      </c>
      <c r="C6" s="23">
        <f>C5</f>
        <v>1035</v>
      </c>
      <c r="D6" s="23">
        <f>D5</f>
        <v>0</v>
      </c>
      <c r="E6" s="23">
        <f>E5</f>
        <v>0</v>
      </c>
      <c r="F6" s="23">
        <f t="shared" si="0"/>
        <v>1035</v>
      </c>
      <c r="G6" s="23">
        <f>G5</f>
        <v>1035</v>
      </c>
      <c r="H6" s="23">
        <f>H5</f>
        <v>0</v>
      </c>
      <c r="I6" s="23">
        <f>I5</f>
        <v>0</v>
      </c>
      <c r="J6" s="23">
        <f t="shared" si="1"/>
        <v>1035</v>
      </c>
      <c r="K6" s="23">
        <f>K5</f>
        <v>292</v>
      </c>
      <c r="L6" s="23">
        <f>L5</f>
        <v>0</v>
      </c>
      <c r="M6" s="23">
        <f>M5</f>
        <v>0</v>
      </c>
      <c r="N6" s="23">
        <f t="shared" si="2"/>
        <v>292</v>
      </c>
      <c r="O6" s="23">
        <f>O5</f>
        <v>1327</v>
      </c>
      <c r="P6" s="23">
        <f>P5</f>
        <v>0</v>
      </c>
      <c r="Q6" s="23">
        <f>Q5</f>
        <v>0</v>
      </c>
      <c r="R6" s="23">
        <f t="shared" si="3"/>
        <v>1327</v>
      </c>
    </row>
    <row r="7" spans="1:18" s="14" customFormat="1" ht="24.75" customHeight="1" thickBot="1">
      <c r="A7" s="21" t="s">
        <v>10</v>
      </c>
      <c r="B7" s="30" t="s">
        <v>11</v>
      </c>
      <c r="C7" s="23"/>
      <c r="D7" s="23"/>
      <c r="E7" s="23"/>
      <c r="F7" s="23">
        <f t="shared" si="0"/>
        <v>0</v>
      </c>
      <c r="G7" s="23"/>
      <c r="H7" s="23"/>
      <c r="I7" s="23"/>
      <c r="J7" s="23">
        <f t="shared" si="1"/>
        <v>0</v>
      </c>
      <c r="K7" s="23"/>
      <c r="L7" s="23"/>
      <c r="M7" s="23"/>
      <c r="N7" s="23">
        <f t="shared" si="2"/>
        <v>0</v>
      </c>
      <c r="O7" s="23"/>
      <c r="P7" s="23"/>
      <c r="Q7" s="23"/>
      <c r="R7" s="23">
        <f t="shared" si="3"/>
        <v>0</v>
      </c>
    </row>
    <row r="8" spans="1:18" s="14" customFormat="1" ht="24.75" customHeight="1" thickBot="1">
      <c r="A8" s="21" t="s">
        <v>12</v>
      </c>
      <c r="B8" s="22" t="s">
        <v>354</v>
      </c>
      <c r="C8" s="23"/>
      <c r="D8" s="23"/>
      <c r="E8" s="23"/>
      <c r="F8" s="23">
        <f t="shared" si="0"/>
        <v>0</v>
      </c>
      <c r="G8" s="23"/>
      <c r="H8" s="23"/>
      <c r="I8" s="23"/>
      <c r="J8" s="23">
        <f t="shared" si="1"/>
        <v>0</v>
      </c>
      <c r="K8" s="23"/>
      <c r="L8" s="23"/>
      <c r="M8" s="23"/>
      <c r="N8" s="23">
        <f t="shared" si="2"/>
        <v>0</v>
      </c>
      <c r="O8" s="23"/>
      <c r="P8" s="23"/>
      <c r="Q8" s="23"/>
      <c r="R8" s="23">
        <f t="shared" si="3"/>
        <v>0</v>
      </c>
    </row>
    <row r="9" spans="1:18" s="14" customFormat="1" ht="24.75" customHeight="1" thickBot="1">
      <c r="A9" s="21" t="s">
        <v>13</v>
      </c>
      <c r="B9" s="22" t="s">
        <v>14</v>
      </c>
      <c r="C9" s="23"/>
      <c r="D9" s="23"/>
      <c r="E9" s="23"/>
      <c r="F9" s="23">
        <f t="shared" si="0"/>
        <v>0</v>
      </c>
      <c r="G9" s="23"/>
      <c r="H9" s="23"/>
      <c r="I9" s="23"/>
      <c r="J9" s="23">
        <f t="shared" si="1"/>
        <v>0</v>
      </c>
      <c r="K9" s="23">
        <v>1</v>
      </c>
      <c r="L9" s="23"/>
      <c r="M9" s="23"/>
      <c r="N9" s="23">
        <f t="shared" si="2"/>
        <v>1</v>
      </c>
      <c r="O9" s="23">
        <v>1</v>
      </c>
      <c r="P9" s="23"/>
      <c r="Q9" s="23"/>
      <c r="R9" s="23">
        <f t="shared" si="3"/>
        <v>1</v>
      </c>
    </row>
    <row r="10" spans="1:18" s="14" customFormat="1" ht="24.75" customHeight="1" thickBot="1">
      <c r="A10" s="21" t="s">
        <v>15</v>
      </c>
      <c r="B10" s="22" t="s">
        <v>16</v>
      </c>
      <c r="C10" s="23"/>
      <c r="D10" s="23"/>
      <c r="E10" s="23"/>
      <c r="F10" s="23">
        <f>SUM(C10:E10)</f>
        <v>0</v>
      </c>
      <c r="G10" s="23"/>
      <c r="H10" s="23"/>
      <c r="I10" s="23"/>
      <c r="J10" s="23">
        <f t="shared" si="1"/>
        <v>0</v>
      </c>
      <c r="K10" s="23"/>
      <c r="L10" s="23"/>
      <c r="M10" s="23"/>
      <c r="N10" s="23">
        <f t="shared" si="2"/>
        <v>0</v>
      </c>
      <c r="O10" s="23"/>
      <c r="P10" s="23"/>
      <c r="Q10" s="23"/>
      <c r="R10" s="23">
        <f t="shared" si="3"/>
        <v>0</v>
      </c>
    </row>
    <row r="11" spans="1:18" s="14" customFormat="1" ht="24.75" customHeight="1" thickBot="1">
      <c r="A11" s="21" t="s">
        <v>17</v>
      </c>
      <c r="B11" s="22" t="s">
        <v>18</v>
      </c>
      <c r="C11" s="23"/>
      <c r="D11" s="23"/>
      <c r="E11" s="23"/>
      <c r="F11" s="23">
        <f>SUM(C11:E11)</f>
        <v>0</v>
      </c>
      <c r="G11" s="23"/>
      <c r="H11" s="23"/>
      <c r="I11" s="23"/>
      <c r="J11" s="23">
        <f t="shared" si="1"/>
        <v>0</v>
      </c>
      <c r="K11" s="23"/>
      <c r="L11" s="23"/>
      <c r="M11" s="23"/>
      <c r="N11" s="23">
        <f t="shared" si="2"/>
        <v>0</v>
      </c>
      <c r="O11" s="23"/>
      <c r="P11" s="23"/>
      <c r="Q11" s="23"/>
      <c r="R11" s="23">
        <f t="shared" si="3"/>
        <v>0</v>
      </c>
    </row>
    <row r="12" spans="1:18" s="14" customFormat="1" ht="24.75" customHeight="1" thickBot="1">
      <c r="A12" s="21" t="s">
        <v>19</v>
      </c>
      <c r="B12" s="22" t="s">
        <v>20</v>
      </c>
      <c r="C12" s="23"/>
      <c r="D12" s="23"/>
      <c r="E12" s="23"/>
      <c r="F12" s="23">
        <f>SUM(C12:E12)</f>
        <v>0</v>
      </c>
      <c r="G12" s="23"/>
      <c r="H12" s="23"/>
      <c r="I12" s="23"/>
      <c r="J12" s="23">
        <f t="shared" si="1"/>
        <v>0</v>
      </c>
      <c r="K12" s="23"/>
      <c r="L12" s="23"/>
      <c r="M12" s="23"/>
      <c r="N12" s="23">
        <f t="shared" si="2"/>
        <v>0</v>
      </c>
      <c r="O12" s="23"/>
      <c r="P12" s="23"/>
      <c r="Q12" s="23"/>
      <c r="R12" s="23">
        <f t="shared" si="3"/>
        <v>0</v>
      </c>
    </row>
    <row r="13" spans="1:18" s="14" customFormat="1" ht="33.75" customHeight="1" thickBot="1">
      <c r="A13" s="34" t="s">
        <v>21</v>
      </c>
      <c r="B13" s="35" t="s">
        <v>22</v>
      </c>
      <c r="C13" s="36">
        <f>C6+C7+C9+C10</f>
        <v>1035</v>
      </c>
      <c r="D13" s="36">
        <f>D6+D7+D9+D10</f>
        <v>0</v>
      </c>
      <c r="E13" s="36">
        <f>E6+E7+E9+E10</f>
        <v>0</v>
      </c>
      <c r="F13" s="37">
        <f t="shared" si="0"/>
        <v>1035</v>
      </c>
      <c r="G13" s="36">
        <f>G6+G7+G9+G10</f>
        <v>1035</v>
      </c>
      <c r="H13" s="36">
        <f>H6+H7+H9+H10</f>
        <v>0</v>
      </c>
      <c r="I13" s="36">
        <f>I6+I7+I9+I10</f>
        <v>0</v>
      </c>
      <c r="J13" s="37">
        <f t="shared" si="1"/>
        <v>1035</v>
      </c>
      <c r="K13" s="36">
        <f>K6+K7+K9+K10</f>
        <v>293</v>
      </c>
      <c r="L13" s="36">
        <f>L6+L7+L9+L10</f>
        <v>0</v>
      </c>
      <c r="M13" s="36">
        <f>M6+M7+M9+M10</f>
        <v>0</v>
      </c>
      <c r="N13" s="37">
        <f t="shared" si="2"/>
        <v>293</v>
      </c>
      <c r="O13" s="36">
        <f>O6+O7+O9+O10</f>
        <v>1328</v>
      </c>
      <c r="P13" s="36">
        <f>P6+P7+P9+P10</f>
        <v>0</v>
      </c>
      <c r="Q13" s="36">
        <f>Q6+Q7+Q9+Q10</f>
        <v>0</v>
      </c>
      <c r="R13" s="37">
        <f t="shared" si="3"/>
        <v>1328</v>
      </c>
    </row>
    <row r="14" spans="1:18" s="8" customFormat="1" ht="15" customHeight="1">
      <c r="A14" s="3"/>
      <c r="B14" s="24" t="s">
        <v>23</v>
      </c>
      <c r="C14" s="4">
        <v>1409</v>
      </c>
      <c r="D14" s="4"/>
      <c r="E14" s="4"/>
      <c r="F14" s="4">
        <f t="shared" si="0"/>
        <v>1409</v>
      </c>
      <c r="G14" s="4">
        <v>1409</v>
      </c>
      <c r="H14" s="4"/>
      <c r="I14" s="4"/>
      <c r="J14" s="4">
        <f t="shared" si="1"/>
        <v>1409</v>
      </c>
      <c r="K14" s="4"/>
      <c r="L14" s="4"/>
      <c r="M14" s="4"/>
      <c r="N14" s="4">
        <f t="shared" si="2"/>
        <v>0</v>
      </c>
      <c r="O14" s="4">
        <f>SUM(G14+K14)</f>
        <v>1409</v>
      </c>
      <c r="P14" s="4"/>
      <c r="Q14" s="4"/>
      <c r="R14" s="4">
        <f t="shared" si="3"/>
        <v>1409</v>
      </c>
    </row>
    <row r="15" spans="1:18" s="8" customFormat="1" ht="15" customHeight="1">
      <c r="A15" s="5"/>
      <c r="B15" s="9" t="s">
        <v>24</v>
      </c>
      <c r="C15" s="6"/>
      <c r="D15" s="6"/>
      <c r="E15" s="6"/>
      <c r="F15" s="6">
        <f t="shared" si="0"/>
        <v>0</v>
      </c>
      <c r="G15" s="6"/>
      <c r="H15" s="6"/>
      <c r="I15" s="6"/>
      <c r="J15" s="6">
        <f t="shared" si="1"/>
        <v>0</v>
      </c>
      <c r="K15" s="6"/>
      <c r="L15" s="6"/>
      <c r="M15" s="6"/>
      <c r="N15" s="6">
        <f t="shared" si="2"/>
        <v>0</v>
      </c>
      <c r="O15" s="6"/>
      <c r="P15" s="6"/>
      <c r="Q15" s="6"/>
      <c r="R15" s="6">
        <f t="shared" si="3"/>
        <v>0</v>
      </c>
    </row>
    <row r="16" spans="1:18" s="27" customFormat="1" ht="15" customHeight="1">
      <c r="A16" s="25" t="s">
        <v>25</v>
      </c>
      <c r="B16" s="38" t="s">
        <v>26</v>
      </c>
      <c r="C16" s="39">
        <f>SUM(C14:C15)</f>
        <v>1409</v>
      </c>
      <c r="D16" s="39">
        <f>SUM(D14:D15)</f>
        <v>0</v>
      </c>
      <c r="E16" s="39">
        <f>SUM(E14:E15)</f>
        <v>0</v>
      </c>
      <c r="F16" s="26">
        <f t="shared" si="0"/>
        <v>1409</v>
      </c>
      <c r="G16" s="39">
        <f>SUM(G14:G15)</f>
        <v>1409</v>
      </c>
      <c r="H16" s="39">
        <f>SUM(H14:H15)</f>
        <v>0</v>
      </c>
      <c r="I16" s="39">
        <f>SUM(I14:I15)</f>
        <v>0</v>
      </c>
      <c r="J16" s="26">
        <f t="shared" si="1"/>
        <v>1409</v>
      </c>
      <c r="K16" s="39">
        <f>SUM(K14:K15)</f>
        <v>0</v>
      </c>
      <c r="L16" s="39">
        <f>SUM(L14:L15)</f>
        <v>0</v>
      </c>
      <c r="M16" s="39">
        <f>SUM(M14:M15)</f>
        <v>0</v>
      </c>
      <c r="N16" s="26">
        <f t="shared" si="2"/>
        <v>0</v>
      </c>
      <c r="O16" s="39">
        <f>SUM(O14:O15)</f>
        <v>1409</v>
      </c>
      <c r="P16" s="39">
        <f>SUM(P14:P15)</f>
        <v>0</v>
      </c>
      <c r="Q16" s="39">
        <f>SUM(Q14:Q15)</f>
        <v>0</v>
      </c>
      <c r="R16" s="26">
        <f t="shared" si="3"/>
        <v>1409</v>
      </c>
    </row>
    <row r="17" spans="1:18" s="27" customFormat="1" ht="15" customHeight="1">
      <c r="A17" s="25" t="s">
        <v>27</v>
      </c>
      <c r="B17" s="31" t="s">
        <v>28</v>
      </c>
      <c r="C17" s="26">
        <f aca="true" t="shared" si="4" ref="C17:E19">C16</f>
        <v>1409</v>
      </c>
      <c r="D17" s="26">
        <f t="shared" si="4"/>
        <v>0</v>
      </c>
      <c r="E17" s="26">
        <f t="shared" si="4"/>
        <v>0</v>
      </c>
      <c r="F17" s="32">
        <f t="shared" si="0"/>
        <v>1409</v>
      </c>
      <c r="G17" s="26">
        <f aca="true" t="shared" si="5" ref="G17:I19">G16</f>
        <v>1409</v>
      </c>
      <c r="H17" s="26">
        <f t="shared" si="5"/>
        <v>0</v>
      </c>
      <c r="I17" s="26">
        <f t="shared" si="5"/>
        <v>0</v>
      </c>
      <c r="J17" s="32">
        <f t="shared" si="1"/>
        <v>1409</v>
      </c>
      <c r="K17" s="26">
        <f aca="true" t="shared" si="6" ref="K17:M19">K16</f>
        <v>0</v>
      </c>
      <c r="L17" s="26">
        <f t="shared" si="6"/>
        <v>0</v>
      </c>
      <c r="M17" s="26">
        <f t="shared" si="6"/>
        <v>0</v>
      </c>
      <c r="N17" s="32">
        <f t="shared" si="2"/>
        <v>0</v>
      </c>
      <c r="O17" s="26">
        <f aca="true" t="shared" si="7" ref="O17:Q19">O16</f>
        <v>1409</v>
      </c>
      <c r="P17" s="26">
        <f t="shared" si="7"/>
        <v>0</v>
      </c>
      <c r="Q17" s="26">
        <f t="shared" si="7"/>
        <v>0</v>
      </c>
      <c r="R17" s="32">
        <f t="shared" si="3"/>
        <v>1409</v>
      </c>
    </row>
    <row r="18" spans="1:18" s="14" customFormat="1" ht="19.5" customHeight="1" thickBot="1">
      <c r="A18" s="11" t="s">
        <v>29</v>
      </c>
      <c r="B18" s="12" t="s">
        <v>30</v>
      </c>
      <c r="C18" s="13">
        <f t="shared" si="4"/>
        <v>1409</v>
      </c>
      <c r="D18" s="13">
        <f t="shared" si="4"/>
        <v>0</v>
      </c>
      <c r="E18" s="13">
        <f t="shared" si="4"/>
        <v>0</v>
      </c>
      <c r="F18" s="13">
        <f t="shared" si="0"/>
        <v>1409</v>
      </c>
      <c r="G18" s="13">
        <f t="shared" si="5"/>
        <v>1409</v>
      </c>
      <c r="H18" s="13">
        <f t="shared" si="5"/>
        <v>0</v>
      </c>
      <c r="I18" s="13">
        <f t="shared" si="5"/>
        <v>0</v>
      </c>
      <c r="J18" s="13">
        <f t="shared" si="1"/>
        <v>1409</v>
      </c>
      <c r="K18" s="13">
        <f t="shared" si="6"/>
        <v>0</v>
      </c>
      <c r="L18" s="13">
        <f t="shared" si="6"/>
        <v>0</v>
      </c>
      <c r="M18" s="13">
        <f t="shared" si="6"/>
        <v>0</v>
      </c>
      <c r="N18" s="13">
        <f t="shared" si="2"/>
        <v>0</v>
      </c>
      <c r="O18" s="13">
        <f t="shared" si="7"/>
        <v>1409</v>
      </c>
      <c r="P18" s="13">
        <f t="shared" si="7"/>
        <v>0</v>
      </c>
      <c r="Q18" s="13">
        <f t="shared" si="7"/>
        <v>0</v>
      </c>
      <c r="R18" s="13">
        <f t="shared" si="3"/>
        <v>1409</v>
      </c>
    </row>
    <row r="19" spans="1:18" s="14" customFormat="1" ht="24.75" customHeight="1" thickBot="1">
      <c r="A19" s="40" t="s">
        <v>31</v>
      </c>
      <c r="B19" s="41" t="s">
        <v>32</v>
      </c>
      <c r="C19" s="42">
        <f t="shared" si="4"/>
        <v>1409</v>
      </c>
      <c r="D19" s="42">
        <f t="shared" si="4"/>
        <v>0</v>
      </c>
      <c r="E19" s="42">
        <f t="shared" si="4"/>
        <v>0</v>
      </c>
      <c r="F19" s="42">
        <f>SUM(C19:E19)</f>
        <v>1409</v>
      </c>
      <c r="G19" s="42">
        <f t="shared" si="5"/>
        <v>1409</v>
      </c>
      <c r="H19" s="42">
        <f t="shared" si="5"/>
        <v>0</v>
      </c>
      <c r="I19" s="42">
        <f t="shared" si="5"/>
        <v>0</v>
      </c>
      <c r="J19" s="42">
        <f t="shared" si="1"/>
        <v>1409</v>
      </c>
      <c r="K19" s="42">
        <f t="shared" si="6"/>
        <v>0</v>
      </c>
      <c r="L19" s="42">
        <f t="shared" si="6"/>
        <v>0</v>
      </c>
      <c r="M19" s="42">
        <f t="shared" si="6"/>
        <v>0</v>
      </c>
      <c r="N19" s="42">
        <f t="shared" si="2"/>
        <v>0</v>
      </c>
      <c r="O19" s="42">
        <f t="shared" si="7"/>
        <v>1409</v>
      </c>
      <c r="P19" s="42">
        <f t="shared" si="7"/>
        <v>0</v>
      </c>
      <c r="Q19" s="42">
        <f t="shared" si="7"/>
        <v>0</v>
      </c>
      <c r="R19" s="42">
        <f t="shared" si="3"/>
        <v>1409</v>
      </c>
    </row>
    <row r="20" spans="1:18" s="46" customFormat="1" ht="48.75" customHeight="1" thickBot="1">
      <c r="A20" s="43"/>
      <c r="B20" s="44" t="s">
        <v>33</v>
      </c>
      <c r="C20" s="45">
        <f>C13+C19</f>
        <v>2444</v>
      </c>
      <c r="D20" s="45">
        <f>D13+D19</f>
        <v>0</v>
      </c>
      <c r="E20" s="45">
        <f>E13+E19</f>
        <v>0</v>
      </c>
      <c r="F20" s="45">
        <f>SUM(C20:E20)</f>
        <v>2444</v>
      </c>
      <c r="G20" s="45">
        <f>G13+G19</f>
        <v>2444</v>
      </c>
      <c r="H20" s="45">
        <f>H13+H19</f>
        <v>0</v>
      </c>
      <c r="I20" s="45">
        <f>I13+I19</f>
        <v>0</v>
      </c>
      <c r="J20" s="45">
        <f t="shared" si="1"/>
        <v>2444</v>
      </c>
      <c r="K20" s="45">
        <f>K13+K19</f>
        <v>293</v>
      </c>
      <c r="L20" s="45">
        <f>L13+L19</f>
        <v>0</v>
      </c>
      <c r="M20" s="45">
        <f>M13+M19</f>
        <v>0</v>
      </c>
      <c r="N20" s="45">
        <f t="shared" si="2"/>
        <v>293</v>
      </c>
      <c r="O20" s="45">
        <f>O13+O19</f>
        <v>2737</v>
      </c>
      <c r="P20" s="45">
        <f>P13+P19</f>
        <v>0</v>
      </c>
      <c r="Q20" s="45">
        <f>Q13+Q19</f>
        <v>0</v>
      </c>
      <c r="R20" s="45">
        <f t="shared" si="3"/>
        <v>2737</v>
      </c>
    </row>
    <row r="21" s="8" customFormat="1" ht="17.25" customHeight="1" thickBot="1"/>
    <row r="22" spans="1:18" s="8" customFormat="1" ht="17.25" customHeight="1">
      <c r="A22" s="3"/>
      <c r="B22" s="47" t="s">
        <v>34</v>
      </c>
      <c r="C22" s="4">
        <f aca="true" t="shared" si="8" ref="C22:E23">C6+C9</f>
        <v>1035</v>
      </c>
      <c r="D22" s="4">
        <f t="shared" si="8"/>
        <v>0</v>
      </c>
      <c r="E22" s="4">
        <f t="shared" si="8"/>
        <v>0</v>
      </c>
      <c r="F22" s="4">
        <f>SUM(C22:E22)</f>
        <v>1035</v>
      </c>
      <c r="G22" s="4">
        <f aca="true" t="shared" si="9" ref="G22:I23">G6+G9</f>
        <v>1035</v>
      </c>
      <c r="H22" s="4">
        <f t="shared" si="9"/>
        <v>0</v>
      </c>
      <c r="I22" s="4">
        <f t="shared" si="9"/>
        <v>0</v>
      </c>
      <c r="J22" s="4">
        <f>SUM(G22:I22)</f>
        <v>1035</v>
      </c>
      <c r="K22" s="4">
        <f aca="true" t="shared" si="10" ref="K22:M23">K6+K9</f>
        <v>293</v>
      </c>
      <c r="L22" s="4">
        <f t="shared" si="10"/>
        <v>0</v>
      </c>
      <c r="M22" s="4">
        <f t="shared" si="10"/>
        <v>0</v>
      </c>
      <c r="N22" s="4">
        <f>SUM(K22:M22)</f>
        <v>293</v>
      </c>
      <c r="O22" s="4">
        <f aca="true" t="shared" si="11" ref="O22:Q23">O6+O9</f>
        <v>1328</v>
      </c>
      <c r="P22" s="4">
        <f t="shared" si="11"/>
        <v>0</v>
      </c>
      <c r="Q22" s="4">
        <f t="shared" si="11"/>
        <v>0</v>
      </c>
      <c r="R22" s="4">
        <f>SUM(O22:Q22)</f>
        <v>1328</v>
      </c>
    </row>
    <row r="23" spans="1:18" s="8" customFormat="1" ht="17.25" customHeight="1">
      <c r="A23" s="5"/>
      <c r="B23" s="48" t="s">
        <v>35</v>
      </c>
      <c r="C23" s="6">
        <f t="shared" si="8"/>
        <v>0</v>
      </c>
      <c r="D23" s="6">
        <f t="shared" si="8"/>
        <v>0</v>
      </c>
      <c r="E23" s="6">
        <f t="shared" si="8"/>
        <v>0</v>
      </c>
      <c r="F23" s="6">
        <f aca="true" t="shared" si="12" ref="F23:F28">SUM(C23:E23)</f>
        <v>0</v>
      </c>
      <c r="G23" s="6">
        <f t="shared" si="9"/>
        <v>0</v>
      </c>
      <c r="H23" s="6">
        <f t="shared" si="9"/>
        <v>0</v>
      </c>
      <c r="I23" s="6">
        <f t="shared" si="9"/>
        <v>0</v>
      </c>
      <c r="J23" s="6">
        <f aca="true" t="shared" si="13" ref="J23:J28">SUM(G23:I23)</f>
        <v>0</v>
      </c>
      <c r="K23" s="6">
        <f t="shared" si="10"/>
        <v>0</v>
      </c>
      <c r="L23" s="6">
        <f t="shared" si="10"/>
        <v>0</v>
      </c>
      <c r="M23" s="6">
        <f t="shared" si="10"/>
        <v>0</v>
      </c>
      <c r="N23" s="6">
        <f aca="true" t="shared" si="14" ref="N23:N28">SUM(K23:M23)</f>
        <v>0</v>
      </c>
      <c r="O23" s="6">
        <f t="shared" si="11"/>
        <v>0</v>
      </c>
      <c r="P23" s="6">
        <f t="shared" si="11"/>
        <v>0</v>
      </c>
      <c r="Q23" s="6">
        <f t="shared" si="11"/>
        <v>0</v>
      </c>
      <c r="R23" s="6">
        <f aca="true" t="shared" si="15" ref="R23:R28">SUM(O23:Q23)</f>
        <v>0</v>
      </c>
    </row>
    <row r="24" spans="1:18" s="8" customFormat="1" ht="17.25" customHeight="1">
      <c r="A24" s="5"/>
      <c r="B24" s="48" t="s">
        <v>36</v>
      </c>
      <c r="C24" s="6">
        <f aca="true" t="shared" si="16" ref="C24:E25">C14</f>
        <v>1409</v>
      </c>
      <c r="D24" s="6">
        <f t="shared" si="16"/>
        <v>0</v>
      </c>
      <c r="E24" s="6">
        <f t="shared" si="16"/>
        <v>0</v>
      </c>
      <c r="F24" s="6">
        <f t="shared" si="12"/>
        <v>1409</v>
      </c>
      <c r="G24" s="6">
        <f aca="true" t="shared" si="17" ref="G24:I25">G14</f>
        <v>1409</v>
      </c>
      <c r="H24" s="6">
        <f t="shared" si="17"/>
        <v>0</v>
      </c>
      <c r="I24" s="6">
        <f t="shared" si="17"/>
        <v>0</v>
      </c>
      <c r="J24" s="6">
        <f t="shared" si="13"/>
        <v>1409</v>
      </c>
      <c r="K24" s="6">
        <f aca="true" t="shared" si="18" ref="K24:M25">K14</f>
        <v>0</v>
      </c>
      <c r="L24" s="6">
        <f t="shared" si="18"/>
        <v>0</v>
      </c>
      <c r="M24" s="6">
        <f t="shared" si="18"/>
        <v>0</v>
      </c>
      <c r="N24" s="6">
        <f t="shared" si="14"/>
        <v>0</v>
      </c>
      <c r="O24" s="6">
        <f aca="true" t="shared" si="19" ref="O24:Q25">O14</f>
        <v>1409</v>
      </c>
      <c r="P24" s="6">
        <f t="shared" si="19"/>
        <v>0</v>
      </c>
      <c r="Q24" s="6">
        <f t="shared" si="19"/>
        <v>0</v>
      </c>
      <c r="R24" s="6">
        <f t="shared" si="15"/>
        <v>1409</v>
      </c>
    </row>
    <row r="25" spans="1:18" s="8" customFormat="1" ht="17.25" customHeight="1" thickBot="1">
      <c r="A25" s="28"/>
      <c r="B25" s="49" t="s">
        <v>37</v>
      </c>
      <c r="C25" s="29">
        <f t="shared" si="16"/>
        <v>0</v>
      </c>
      <c r="D25" s="29">
        <f t="shared" si="16"/>
        <v>0</v>
      </c>
      <c r="E25" s="29">
        <f t="shared" si="16"/>
        <v>0</v>
      </c>
      <c r="F25" s="50">
        <f t="shared" si="12"/>
        <v>0</v>
      </c>
      <c r="G25" s="29">
        <f t="shared" si="17"/>
        <v>0</v>
      </c>
      <c r="H25" s="29">
        <f t="shared" si="17"/>
        <v>0</v>
      </c>
      <c r="I25" s="29">
        <f t="shared" si="17"/>
        <v>0</v>
      </c>
      <c r="J25" s="50">
        <f t="shared" si="13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50">
        <f t="shared" si="14"/>
        <v>0</v>
      </c>
      <c r="O25" s="29">
        <f t="shared" si="19"/>
        <v>0</v>
      </c>
      <c r="P25" s="29">
        <f t="shared" si="19"/>
        <v>0</v>
      </c>
      <c r="Q25" s="29">
        <f t="shared" si="19"/>
        <v>0</v>
      </c>
      <c r="R25" s="50">
        <f t="shared" si="15"/>
        <v>0</v>
      </c>
    </row>
    <row r="26" spans="1:18" s="54" customFormat="1" ht="17.25" customHeight="1">
      <c r="A26" s="51"/>
      <c r="B26" s="52" t="s">
        <v>38</v>
      </c>
      <c r="C26" s="53">
        <f aca="true" t="shared" si="20" ref="C26:E27">C22+C24</f>
        <v>2444</v>
      </c>
      <c r="D26" s="52">
        <f t="shared" si="20"/>
        <v>0</v>
      </c>
      <c r="E26" s="52">
        <f t="shared" si="20"/>
        <v>0</v>
      </c>
      <c r="F26" s="53">
        <f t="shared" si="12"/>
        <v>2444</v>
      </c>
      <c r="G26" s="53">
        <f aca="true" t="shared" si="21" ref="G26:I27">G22+G24</f>
        <v>2444</v>
      </c>
      <c r="H26" s="52">
        <f t="shared" si="21"/>
        <v>0</v>
      </c>
      <c r="I26" s="52">
        <f t="shared" si="21"/>
        <v>0</v>
      </c>
      <c r="J26" s="53">
        <f t="shared" si="13"/>
        <v>2444</v>
      </c>
      <c r="K26" s="53">
        <f aca="true" t="shared" si="22" ref="K26:M27">K22+K24</f>
        <v>293</v>
      </c>
      <c r="L26" s="52">
        <f t="shared" si="22"/>
        <v>0</v>
      </c>
      <c r="M26" s="52">
        <f t="shared" si="22"/>
        <v>0</v>
      </c>
      <c r="N26" s="53">
        <f t="shared" si="14"/>
        <v>293</v>
      </c>
      <c r="O26" s="53">
        <f aca="true" t="shared" si="23" ref="O26:Q27">O22+O24</f>
        <v>2737</v>
      </c>
      <c r="P26" s="52">
        <f t="shared" si="23"/>
        <v>0</v>
      </c>
      <c r="Q26" s="52">
        <f t="shared" si="23"/>
        <v>0</v>
      </c>
      <c r="R26" s="53">
        <f t="shared" si="15"/>
        <v>2737</v>
      </c>
    </row>
    <row r="27" spans="1:18" s="54" customFormat="1" ht="17.25" customHeight="1" thickBot="1">
      <c r="A27" s="55"/>
      <c r="B27" s="56" t="s">
        <v>39</v>
      </c>
      <c r="C27" s="57">
        <f t="shared" si="20"/>
        <v>0</v>
      </c>
      <c r="D27" s="57">
        <f t="shared" si="20"/>
        <v>0</v>
      </c>
      <c r="E27" s="56">
        <f t="shared" si="20"/>
        <v>0</v>
      </c>
      <c r="F27" s="57">
        <f t="shared" si="12"/>
        <v>0</v>
      </c>
      <c r="G27" s="57">
        <f t="shared" si="21"/>
        <v>0</v>
      </c>
      <c r="H27" s="57">
        <f t="shared" si="21"/>
        <v>0</v>
      </c>
      <c r="I27" s="56">
        <f t="shared" si="21"/>
        <v>0</v>
      </c>
      <c r="J27" s="57">
        <f t="shared" si="13"/>
        <v>0</v>
      </c>
      <c r="K27" s="57">
        <f t="shared" si="22"/>
        <v>0</v>
      </c>
      <c r="L27" s="57">
        <f t="shared" si="22"/>
        <v>0</v>
      </c>
      <c r="M27" s="56">
        <f t="shared" si="22"/>
        <v>0</v>
      </c>
      <c r="N27" s="57">
        <f t="shared" si="14"/>
        <v>0</v>
      </c>
      <c r="O27" s="57">
        <f t="shared" si="23"/>
        <v>0</v>
      </c>
      <c r="P27" s="57">
        <f t="shared" si="23"/>
        <v>0</v>
      </c>
      <c r="Q27" s="56">
        <f t="shared" si="23"/>
        <v>0</v>
      </c>
      <c r="R27" s="57">
        <f t="shared" si="15"/>
        <v>0</v>
      </c>
    </row>
    <row r="28" spans="1:18" s="54" customFormat="1" ht="17.25" customHeight="1" thickBot="1">
      <c r="A28" s="58"/>
      <c r="B28" s="59" t="s">
        <v>40</v>
      </c>
      <c r="C28" s="60">
        <f>C26+C27</f>
        <v>2444</v>
      </c>
      <c r="D28" s="57">
        <f>D26+D27</f>
        <v>0</v>
      </c>
      <c r="E28" s="59">
        <f>E26+E27</f>
        <v>0</v>
      </c>
      <c r="F28" s="60">
        <f t="shared" si="12"/>
        <v>2444</v>
      </c>
      <c r="G28" s="60">
        <f>G26+G27</f>
        <v>2444</v>
      </c>
      <c r="H28" s="57">
        <f>H26+H27</f>
        <v>0</v>
      </c>
      <c r="I28" s="59">
        <f>I26+I27</f>
        <v>0</v>
      </c>
      <c r="J28" s="60">
        <f t="shared" si="13"/>
        <v>2444</v>
      </c>
      <c r="K28" s="60">
        <f>K26+K27</f>
        <v>293</v>
      </c>
      <c r="L28" s="57">
        <f>L26+L27</f>
        <v>0</v>
      </c>
      <c r="M28" s="59">
        <f>M26+M27</f>
        <v>0</v>
      </c>
      <c r="N28" s="60">
        <f t="shared" si="14"/>
        <v>293</v>
      </c>
      <c r="O28" s="60">
        <f>O26+O27</f>
        <v>2737</v>
      </c>
      <c r="P28" s="57">
        <f>P26+P27</f>
        <v>0</v>
      </c>
      <c r="Q28" s="59">
        <f>Q26+Q27</f>
        <v>0</v>
      </c>
      <c r="R28" s="60">
        <f t="shared" si="15"/>
        <v>2737</v>
      </c>
    </row>
    <row r="29" s="8" customFormat="1" ht="17.25" customHeight="1"/>
    <row r="30" s="8" customFormat="1" ht="17.25" customHeight="1"/>
    <row r="31" s="8" customFormat="1" ht="17.25" customHeight="1"/>
    <row r="32" s="8" customFormat="1" ht="17.25" customHeight="1"/>
    <row r="33" s="8" customFormat="1" ht="17.25" customHeight="1"/>
    <row r="34" s="61" customFormat="1" ht="30" customHeight="1"/>
  </sheetData>
  <sheetProtection/>
  <mergeCells count="6">
    <mergeCell ref="K1:N1"/>
    <mergeCell ref="O1:R1"/>
    <mergeCell ref="A1:A2"/>
    <mergeCell ref="C1:F1"/>
    <mergeCell ref="B1:B2"/>
    <mergeCell ref="G1:J1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300" verticalDpi="300" orientation="landscape" paperSize="9" scale="56" r:id="rId1"/>
  <headerFooter alignWithMargins="0">
    <oddHeader>&amp;C&amp;"Times New Roman,Normál"PESTERZSÉBETI ÖRMÉNY NEMZETISÉGI ÖNKORMÁNYZAT
 2014. ÉVI 
BEVÉTELEI (e Ft)
&amp;R&amp;"Times New Roman,Normál"1. sz. melléklet&amp;"MS Sans Serif,Normál"
&amp;9 15/2014. (VI.27.) ÖNÖ sz. határozat alapján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47">
    <pageSetUpPr fitToPage="1"/>
  </sheetPr>
  <dimension ref="A1:S27"/>
  <sheetViews>
    <sheetView zoomScale="75" zoomScaleNormal="75" workbookViewId="0" topLeftCell="A1">
      <selection activeCell="L20" sqref="L20"/>
    </sheetView>
  </sheetViews>
  <sheetFormatPr defaultColWidth="8.8515625" defaultRowHeight="12.75"/>
  <cols>
    <col min="1" max="1" width="8.8515625" style="232" customWidth="1"/>
    <col min="2" max="2" width="53.28125" style="231" customWidth="1"/>
    <col min="3" max="3" width="9.8515625" style="231" customWidth="1"/>
    <col min="4" max="4" width="9.140625" style="231" customWidth="1"/>
    <col min="5" max="5" width="9.00390625" style="231" customWidth="1"/>
    <col min="6" max="6" width="9.28125" style="231" customWidth="1"/>
    <col min="7" max="7" width="9.8515625" style="231" customWidth="1"/>
    <col min="8" max="8" width="9.421875" style="231" customWidth="1"/>
    <col min="9" max="9" width="9.57421875" style="231" customWidth="1"/>
    <col min="10" max="12" width="9.00390625" style="231" customWidth="1"/>
    <col min="13" max="13" width="9.140625" style="231" customWidth="1"/>
    <col min="14" max="14" width="9.140625" style="231" bestFit="1" customWidth="1"/>
    <col min="15" max="15" width="9.00390625" style="231" customWidth="1"/>
    <col min="16" max="16" width="10.140625" style="231" hidden="1" customWidth="1"/>
    <col min="17" max="17" width="8.8515625" style="231" hidden="1" customWidth="1"/>
    <col min="18" max="18" width="12.7109375" style="231" bestFit="1" customWidth="1"/>
    <col min="19" max="19" width="9.421875" style="231" bestFit="1" customWidth="1"/>
    <col min="20" max="30" width="9.00390625" style="232" bestFit="1" customWidth="1"/>
    <col min="31" max="16384" width="8.8515625" style="232" customWidth="1"/>
  </cols>
  <sheetData>
    <row r="1" spans="1:16" ht="16.5" customHeight="1">
      <c r="A1" s="530" t="s">
        <v>75</v>
      </c>
      <c r="B1" s="530" t="s">
        <v>207</v>
      </c>
      <c r="C1" s="229" t="s">
        <v>208</v>
      </c>
      <c r="D1" s="229" t="s">
        <v>208</v>
      </c>
      <c r="E1" s="229" t="s">
        <v>208</v>
      </c>
      <c r="F1" s="229" t="s">
        <v>208</v>
      </c>
      <c r="G1" s="229" t="s">
        <v>208</v>
      </c>
      <c r="H1" s="229" t="s">
        <v>208</v>
      </c>
      <c r="I1" s="229" t="s">
        <v>208</v>
      </c>
      <c r="J1" s="229" t="s">
        <v>208</v>
      </c>
      <c r="K1" s="229" t="s">
        <v>208</v>
      </c>
      <c r="L1" s="229" t="s">
        <v>208</v>
      </c>
      <c r="M1" s="229" t="s">
        <v>208</v>
      </c>
      <c r="N1" s="229" t="s">
        <v>208</v>
      </c>
      <c r="O1" s="229" t="s">
        <v>208</v>
      </c>
      <c r="P1" s="230"/>
    </row>
    <row r="2" spans="1:16" ht="13.5" thickBot="1">
      <c r="A2" s="531"/>
      <c r="B2" s="531"/>
      <c r="C2" s="233" t="s">
        <v>209</v>
      </c>
      <c r="D2" s="234" t="s">
        <v>210</v>
      </c>
      <c r="E2" s="233" t="s">
        <v>211</v>
      </c>
      <c r="F2" s="233" t="s">
        <v>212</v>
      </c>
      <c r="G2" s="233" t="s">
        <v>213</v>
      </c>
      <c r="H2" s="233" t="s">
        <v>214</v>
      </c>
      <c r="I2" s="233" t="s">
        <v>215</v>
      </c>
      <c r="J2" s="233" t="s">
        <v>216</v>
      </c>
      <c r="K2" s="233" t="s">
        <v>217</v>
      </c>
      <c r="L2" s="233" t="s">
        <v>218</v>
      </c>
      <c r="M2" s="233" t="s">
        <v>219</v>
      </c>
      <c r="N2" s="233" t="s">
        <v>220</v>
      </c>
      <c r="O2" s="233" t="s">
        <v>221</v>
      </c>
      <c r="P2" s="230"/>
    </row>
    <row r="3" spans="1:17" ht="24.75" customHeight="1">
      <c r="A3" s="235" t="s">
        <v>8</v>
      </c>
      <c r="B3" s="236" t="s">
        <v>9</v>
      </c>
      <c r="C3" s="237">
        <v>1327</v>
      </c>
      <c r="D3" s="238"/>
      <c r="E3" s="238">
        <v>135</v>
      </c>
      <c r="F3" s="238">
        <v>292</v>
      </c>
      <c r="G3" s="238">
        <v>450</v>
      </c>
      <c r="H3" s="238"/>
      <c r="I3" s="238"/>
      <c r="J3" s="238"/>
      <c r="K3" s="238"/>
      <c r="L3" s="238">
        <v>450</v>
      </c>
      <c r="M3" s="238"/>
      <c r="N3" s="238"/>
      <c r="O3" s="239"/>
      <c r="P3" s="240">
        <f>SUM(D3:O3)</f>
        <v>1327</v>
      </c>
      <c r="Q3" s="231">
        <f>SUM(C3-P3)</f>
        <v>0</v>
      </c>
    </row>
    <row r="4" spans="1:17" ht="24.75" customHeight="1">
      <c r="A4" s="241" t="s">
        <v>10</v>
      </c>
      <c r="B4" s="242" t="s">
        <v>222</v>
      </c>
      <c r="C4" s="17">
        <f aca="true" t="shared" si="0" ref="C4:C9">SUM(D4:O4)</f>
        <v>0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240">
        <f aca="true" t="shared" si="1" ref="P4:P11">SUM(D4:O4)</f>
        <v>0</v>
      </c>
      <c r="Q4" s="231">
        <f aca="true" t="shared" si="2" ref="Q4:Q11">SUM(C4-P4)</f>
        <v>0</v>
      </c>
    </row>
    <row r="5" spans="1:19" s="247" customFormat="1" ht="24.75" customHeight="1">
      <c r="A5" s="241" t="s">
        <v>12</v>
      </c>
      <c r="B5" s="242" t="s">
        <v>223</v>
      </c>
      <c r="C5" s="17">
        <f t="shared" si="0"/>
        <v>0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4"/>
      <c r="P5" s="240">
        <f t="shared" si="1"/>
        <v>0</v>
      </c>
      <c r="Q5" s="231">
        <f t="shared" si="2"/>
        <v>0</v>
      </c>
      <c r="R5" s="246"/>
      <c r="S5" s="246"/>
    </row>
    <row r="6" spans="1:19" s="247" customFormat="1" ht="24.75" customHeight="1">
      <c r="A6" s="241" t="s">
        <v>13</v>
      </c>
      <c r="B6" s="242" t="s">
        <v>224</v>
      </c>
      <c r="C6" s="17">
        <f t="shared" si="0"/>
        <v>1</v>
      </c>
      <c r="D6" s="243"/>
      <c r="E6" s="243"/>
      <c r="F6" s="243"/>
      <c r="G6" s="243">
        <v>1</v>
      </c>
      <c r="H6" s="243"/>
      <c r="I6" s="243"/>
      <c r="J6" s="243"/>
      <c r="K6" s="243"/>
      <c r="L6" s="243"/>
      <c r="M6" s="243"/>
      <c r="N6" s="243"/>
      <c r="O6" s="244"/>
      <c r="P6" s="240">
        <f t="shared" si="1"/>
        <v>1</v>
      </c>
      <c r="Q6" s="231">
        <f t="shared" si="2"/>
        <v>0</v>
      </c>
      <c r="R6" s="246"/>
      <c r="S6" s="246"/>
    </row>
    <row r="7" spans="1:17" ht="24.75" customHeight="1">
      <c r="A7" s="241" t="s">
        <v>15</v>
      </c>
      <c r="B7" s="242" t="s">
        <v>225</v>
      </c>
      <c r="C7" s="17">
        <f t="shared" si="0"/>
        <v>0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4"/>
      <c r="P7" s="240">
        <f t="shared" si="1"/>
        <v>0</v>
      </c>
      <c r="Q7" s="231">
        <f t="shared" si="2"/>
        <v>0</v>
      </c>
    </row>
    <row r="8" spans="1:17" ht="24.75" customHeight="1">
      <c r="A8" s="241" t="s">
        <v>17</v>
      </c>
      <c r="B8" s="242" t="s">
        <v>18</v>
      </c>
      <c r="C8" s="17">
        <f t="shared" si="0"/>
        <v>0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240">
        <f t="shared" si="1"/>
        <v>0</v>
      </c>
      <c r="Q8" s="231">
        <f t="shared" si="2"/>
        <v>0</v>
      </c>
    </row>
    <row r="9" spans="1:17" ht="24.75" customHeight="1">
      <c r="A9" s="241" t="s">
        <v>19</v>
      </c>
      <c r="B9" s="242" t="s">
        <v>20</v>
      </c>
      <c r="C9" s="17">
        <f t="shared" si="0"/>
        <v>0</v>
      </c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9"/>
      <c r="P9" s="240">
        <f t="shared" si="1"/>
        <v>0</v>
      </c>
      <c r="Q9" s="231">
        <f t="shared" si="2"/>
        <v>0</v>
      </c>
    </row>
    <row r="10" spans="1:17" ht="24.75" customHeight="1">
      <c r="A10" s="241" t="s">
        <v>21</v>
      </c>
      <c r="B10" s="75" t="s">
        <v>22</v>
      </c>
      <c r="C10" s="17">
        <f>SUM(C3:C9)</f>
        <v>1328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9"/>
      <c r="P10" s="240">
        <f t="shared" si="1"/>
        <v>0</v>
      </c>
      <c r="Q10" s="231">
        <f t="shared" si="2"/>
        <v>1328</v>
      </c>
    </row>
    <row r="11" spans="1:17" s="14" customFormat="1" ht="24.75" customHeight="1" thickBot="1">
      <c r="A11" s="241" t="s">
        <v>31</v>
      </c>
      <c r="B11" s="242" t="s">
        <v>32</v>
      </c>
      <c r="C11" s="17">
        <v>1409</v>
      </c>
      <c r="D11" s="250"/>
      <c r="E11" s="250">
        <v>200</v>
      </c>
      <c r="F11" s="250">
        <v>200</v>
      </c>
      <c r="G11" s="250">
        <v>200</v>
      </c>
      <c r="H11" s="407">
        <v>200</v>
      </c>
      <c r="I11" s="251"/>
      <c r="J11" s="252"/>
      <c r="K11" s="252">
        <v>200</v>
      </c>
      <c r="L11" s="252">
        <v>200</v>
      </c>
      <c r="M11" s="252">
        <v>209</v>
      </c>
      <c r="N11" s="252"/>
      <c r="O11" s="253"/>
      <c r="P11" s="240">
        <f t="shared" si="1"/>
        <v>1409</v>
      </c>
      <c r="Q11" s="231">
        <f t="shared" si="2"/>
        <v>0</v>
      </c>
    </row>
    <row r="12" spans="1:16" ht="24.75" customHeight="1" thickBot="1">
      <c r="A12" s="254"/>
      <c r="B12" s="254" t="s">
        <v>226</v>
      </c>
      <c r="C12" s="91">
        <f>SUM(C11+C10)</f>
        <v>2737</v>
      </c>
      <c r="D12" s="92">
        <f aca="true" t="shared" si="3" ref="D12:O12">SUM(D3:D11)</f>
        <v>0</v>
      </c>
      <c r="E12" s="92">
        <f t="shared" si="3"/>
        <v>335</v>
      </c>
      <c r="F12" s="92">
        <f t="shared" si="3"/>
        <v>492</v>
      </c>
      <c r="G12" s="92">
        <f t="shared" si="3"/>
        <v>651</v>
      </c>
      <c r="H12" s="92">
        <f t="shared" si="3"/>
        <v>200</v>
      </c>
      <c r="I12" s="92">
        <f t="shared" si="3"/>
        <v>0</v>
      </c>
      <c r="J12" s="92">
        <f t="shared" si="3"/>
        <v>0</v>
      </c>
      <c r="K12" s="92">
        <f t="shared" si="3"/>
        <v>200</v>
      </c>
      <c r="L12" s="92">
        <f t="shared" si="3"/>
        <v>650</v>
      </c>
      <c r="M12" s="92">
        <f t="shared" si="3"/>
        <v>209</v>
      </c>
      <c r="N12" s="92">
        <f t="shared" si="3"/>
        <v>0</v>
      </c>
      <c r="O12" s="93">
        <f t="shared" si="3"/>
        <v>0</v>
      </c>
      <c r="P12" s="240"/>
    </row>
    <row r="13" spans="2:16" ht="12.75">
      <c r="B13" s="532"/>
      <c r="C13" s="532"/>
      <c r="D13" s="532"/>
      <c r="E13" s="532"/>
      <c r="F13" s="532"/>
      <c r="G13" s="532"/>
      <c r="H13" s="532"/>
      <c r="I13" s="532"/>
      <c r="J13" s="532"/>
      <c r="K13" s="532"/>
      <c r="L13" s="532"/>
      <c r="M13" s="532"/>
      <c r="N13" s="532"/>
      <c r="O13" s="532"/>
      <c r="P13" s="240"/>
    </row>
    <row r="14" spans="2:16" ht="13.5" thickBot="1">
      <c r="B14" s="532"/>
      <c r="C14" s="532"/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532"/>
      <c r="O14" s="532"/>
      <c r="P14" s="240"/>
    </row>
    <row r="15" spans="1:16" ht="15" customHeight="1">
      <c r="A15" s="530" t="s">
        <v>75</v>
      </c>
      <c r="B15" s="533" t="s">
        <v>227</v>
      </c>
      <c r="C15" s="255" t="s">
        <v>208</v>
      </c>
      <c r="D15" s="256" t="s">
        <v>208</v>
      </c>
      <c r="E15" s="256" t="s">
        <v>208</v>
      </c>
      <c r="F15" s="256" t="s">
        <v>208</v>
      </c>
      <c r="G15" s="256" t="s">
        <v>208</v>
      </c>
      <c r="H15" s="256" t="s">
        <v>208</v>
      </c>
      <c r="I15" s="256" t="s">
        <v>208</v>
      </c>
      <c r="J15" s="256" t="s">
        <v>208</v>
      </c>
      <c r="K15" s="256" t="s">
        <v>208</v>
      </c>
      <c r="L15" s="256" t="s">
        <v>208</v>
      </c>
      <c r="M15" s="256" t="s">
        <v>208</v>
      </c>
      <c r="N15" s="256" t="s">
        <v>208</v>
      </c>
      <c r="O15" s="257" t="s">
        <v>208</v>
      </c>
      <c r="P15" s="240"/>
    </row>
    <row r="16" spans="1:16" ht="13.5" thickBot="1">
      <c r="A16" s="535"/>
      <c r="B16" s="534"/>
      <c r="C16" s="258" t="s">
        <v>209</v>
      </c>
      <c r="D16" s="259" t="s">
        <v>210</v>
      </c>
      <c r="E16" s="259" t="s">
        <v>211</v>
      </c>
      <c r="F16" s="259" t="s">
        <v>212</v>
      </c>
      <c r="G16" s="259" t="s">
        <v>213</v>
      </c>
      <c r="H16" s="259" t="s">
        <v>214</v>
      </c>
      <c r="I16" s="259" t="s">
        <v>215</v>
      </c>
      <c r="J16" s="259" t="s">
        <v>216</v>
      </c>
      <c r="K16" s="259" t="s">
        <v>217</v>
      </c>
      <c r="L16" s="259" t="s">
        <v>218</v>
      </c>
      <c r="M16" s="259" t="s">
        <v>219</v>
      </c>
      <c r="N16" s="259" t="s">
        <v>220</v>
      </c>
      <c r="O16" s="260" t="s">
        <v>221</v>
      </c>
      <c r="P16" s="240"/>
    </row>
    <row r="17" spans="1:17" ht="24.75" customHeight="1">
      <c r="A17" s="405" t="s">
        <v>41</v>
      </c>
      <c r="B17" s="400" t="s">
        <v>42</v>
      </c>
      <c r="C17" s="261">
        <v>1600</v>
      </c>
      <c r="D17" s="237"/>
      <c r="E17" s="237">
        <v>200</v>
      </c>
      <c r="F17" s="237">
        <v>200</v>
      </c>
      <c r="G17" s="237">
        <v>200</v>
      </c>
      <c r="H17" s="237">
        <v>200</v>
      </c>
      <c r="I17" s="237"/>
      <c r="J17" s="237">
        <v>100</v>
      </c>
      <c r="K17" s="237">
        <v>200</v>
      </c>
      <c r="L17" s="237">
        <v>200</v>
      </c>
      <c r="M17" s="237">
        <v>200</v>
      </c>
      <c r="N17" s="237">
        <v>100</v>
      </c>
      <c r="O17" s="262"/>
      <c r="P17" s="240">
        <f>SUM(D17:O17)</f>
        <v>1600</v>
      </c>
      <c r="Q17" s="231">
        <f>SUM(C17-P17)</f>
        <v>0</v>
      </c>
    </row>
    <row r="18" spans="1:17" ht="24.75" customHeight="1">
      <c r="A18" s="75" t="s">
        <v>43</v>
      </c>
      <c r="B18" s="401" t="s">
        <v>44</v>
      </c>
      <c r="C18" s="263">
        <v>200</v>
      </c>
      <c r="D18" s="17"/>
      <c r="E18" s="17">
        <v>20</v>
      </c>
      <c r="F18" s="17">
        <v>20</v>
      </c>
      <c r="G18" s="17">
        <v>20</v>
      </c>
      <c r="H18" s="17">
        <v>20</v>
      </c>
      <c r="I18" s="17"/>
      <c r="J18" s="17">
        <v>20</v>
      </c>
      <c r="K18" s="17">
        <v>20</v>
      </c>
      <c r="L18" s="17">
        <v>20</v>
      </c>
      <c r="M18" s="17">
        <v>20</v>
      </c>
      <c r="N18" s="17">
        <v>20</v>
      </c>
      <c r="O18" s="264">
        <v>20</v>
      </c>
      <c r="P18" s="240">
        <f>SUM(D18:O18)</f>
        <v>200</v>
      </c>
      <c r="Q18" s="231">
        <f>SUM(C18-P18)</f>
        <v>0</v>
      </c>
    </row>
    <row r="19" spans="1:17" ht="24.75" customHeight="1">
      <c r="A19" s="75" t="s">
        <v>45</v>
      </c>
      <c r="B19" s="402" t="s">
        <v>46</v>
      </c>
      <c r="C19" s="263">
        <v>887</v>
      </c>
      <c r="D19" s="17"/>
      <c r="E19" s="17">
        <v>10</v>
      </c>
      <c r="F19" s="17">
        <v>100</v>
      </c>
      <c r="G19" s="17">
        <v>100</v>
      </c>
      <c r="H19" s="17">
        <v>100</v>
      </c>
      <c r="I19" s="17">
        <v>100</v>
      </c>
      <c r="J19" s="17">
        <v>100</v>
      </c>
      <c r="K19" s="17"/>
      <c r="L19" s="17">
        <v>243</v>
      </c>
      <c r="M19" s="17">
        <v>100</v>
      </c>
      <c r="N19" s="17">
        <v>34</v>
      </c>
      <c r="O19" s="264"/>
      <c r="P19" s="240">
        <f>SUM(D19:O19)</f>
        <v>887</v>
      </c>
      <c r="Q19" s="231">
        <f>SUM(C19-P19)</f>
        <v>0</v>
      </c>
    </row>
    <row r="20" spans="1:16" ht="24.75" customHeight="1">
      <c r="A20" s="75" t="s">
        <v>47</v>
      </c>
      <c r="B20" s="402" t="s">
        <v>48</v>
      </c>
      <c r="C20" s="263">
        <f aca="true" t="shared" si="4" ref="C20:C26">SUM(D20:O20)</f>
        <v>0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4"/>
      <c r="P20" s="240"/>
    </row>
    <row r="21" spans="1:16" ht="24.75" customHeight="1">
      <c r="A21" s="75" t="s">
        <v>49</v>
      </c>
      <c r="B21" s="402" t="s">
        <v>50</v>
      </c>
      <c r="C21" s="263">
        <v>50</v>
      </c>
      <c r="D21" s="17"/>
      <c r="E21" s="17"/>
      <c r="F21" s="17"/>
      <c r="G21" s="17"/>
      <c r="H21" s="17"/>
      <c r="I21" s="17"/>
      <c r="J21" s="17">
        <v>50</v>
      </c>
      <c r="K21" s="17"/>
      <c r="L21" s="17"/>
      <c r="M21" s="17"/>
      <c r="N21" s="17"/>
      <c r="O21" s="264"/>
      <c r="P21" s="240"/>
    </row>
    <row r="22" spans="1:16" ht="24.75" customHeight="1">
      <c r="A22" s="75" t="s">
        <v>54</v>
      </c>
      <c r="B22" s="402" t="s">
        <v>55</v>
      </c>
      <c r="C22" s="263">
        <f t="shared" si="4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64"/>
      <c r="P22" s="240"/>
    </row>
    <row r="23" spans="1:16" ht="24.75" customHeight="1">
      <c r="A23" s="75" t="s">
        <v>56</v>
      </c>
      <c r="B23" s="402" t="s">
        <v>57</v>
      </c>
      <c r="C23" s="263">
        <f t="shared" si="4"/>
        <v>0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6"/>
      <c r="P23" s="240"/>
    </row>
    <row r="24" spans="1:16" ht="24.75" customHeight="1">
      <c r="A24" s="75" t="s">
        <v>58</v>
      </c>
      <c r="B24" s="402" t="s">
        <v>59</v>
      </c>
      <c r="C24" s="263">
        <f t="shared" si="4"/>
        <v>0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4"/>
      <c r="P24" s="240"/>
    </row>
    <row r="25" spans="1:16" ht="24.75" customHeight="1">
      <c r="A25" s="75" t="s">
        <v>63</v>
      </c>
      <c r="B25" s="403" t="s">
        <v>64</v>
      </c>
      <c r="C25" s="263">
        <f>SUM(C17:C24)</f>
        <v>2737</v>
      </c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6"/>
      <c r="P25" s="240"/>
    </row>
    <row r="26" spans="1:16" ht="24.75" customHeight="1" thickBot="1">
      <c r="A26" s="406" t="s">
        <v>65</v>
      </c>
      <c r="B26" s="404" t="s">
        <v>66</v>
      </c>
      <c r="C26" s="263">
        <f t="shared" si="4"/>
        <v>0</v>
      </c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6"/>
      <c r="P26" s="240"/>
    </row>
    <row r="27" spans="1:16" ht="24.75" customHeight="1" thickBot="1">
      <c r="A27" s="267"/>
      <c r="B27" s="268" t="s">
        <v>228</v>
      </c>
      <c r="C27" s="91">
        <f>SUM(C26+C25)</f>
        <v>2737</v>
      </c>
      <c r="D27" s="92">
        <f aca="true" t="shared" si="5" ref="D27:O27">SUM(D17:D26)</f>
        <v>0</v>
      </c>
      <c r="E27" s="92">
        <f t="shared" si="5"/>
        <v>230</v>
      </c>
      <c r="F27" s="92">
        <f t="shared" si="5"/>
        <v>320</v>
      </c>
      <c r="G27" s="92">
        <f t="shared" si="5"/>
        <v>320</v>
      </c>
      <c r="H27" s="92">
        <f t="shared" si="5"/>
        <v>320</v>
      </c>
      <c r="I27" s="92">
        <f t="shared" si="5"/>
        <v>100</v>
      </c>
      <c r="J27" s="92">
        <f t="shared" si="5"/>
        <v>270</v>
      </c>
      <c r="K27" s="92">
        <f t="shared" si="5"/>
        <v>220</v>
      </c>
      <c r="L27" s="92">
        <f t="shared" si="5"/>
        <v>463</v>
      </c>
      <c r="M27" s="92">
        <f t="shared" si="5"/>
        <v>320</v>
      </c>
      <c r="N27" s="92">
        <f t="shared" si="5"/>
        <v>154</v>
      </c>
      <c r="O27" s="93">
        <f t="shared" si="5"/>
        <v>20</v>
      </c>
      <c r="P27" s="240"/>
    </row>
  </sheetData>
  <mergeCells count="5">
    <mergeCell ref="B1:B2"/>
    <mergeCell ref="B13:O14"/>
    <mergeCell ref="B15:B16"/>
    <mergeCell ref="A1:A2"/>
    <mergeCell ref="A15:A16"/>
  </mergeCells>
  <printOptions/>
  <pageMargins left="0.75" right="0.75" top="1" bottom="1" header="0.5" footer="0.5"/>
  <pageSetup fitToHeight="1" fitToWidth="1" horizontalDpi="300" verticalDpi="300" orientation="landscape" paperSize="9" scale="72" r:id="rId1"/>
  <headerFooter alignWithMargins="0">
    <oddHeader>&amp;LTÁJÉKOZTATÓ TÁBLA!&amp;C
&amp;"Times New Roman,Normál"A Pesterzsébeti Örmény Nemzetiségi Önkormányzat 2014. évi bevételi és kiadási előirányzatainak felhasználási terve (e Ft)&amp;R&amp;"Times New Roman,Normál"10.  sz.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F52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57.140625" style="0" bestFit="1" customWidth="1"/>
    <col min="2" max="2" width="15.421875" style="0" customWidth="1"/>
    <col min="3" max="3" width="14.57421875" style="0" customWidth="1"/>
    <col min="4" max="4" width="15.421875" style="0" customWidth="1"/>
  </cols>
  <sheetData>
    <row r="1" spans="1:6" ht="13.5" thickBot="1">
      <c r="A1" s="537" t="s">
        <v>258</v>
      </c>
      <c r="B1" s="537"/>
      <c r="C1" s="537"/>
      <c r="D1" s="537"/>
      <c r="E1" s="8"/>
      <c r="F1" s="8"/>
    </row>
    <row r="2" spans="1:6" ht="12.75" customHeight="1">
      <c r="A2" s="540" t="s">
        <v>259</v>
      </c>
      <c r="B2" s="538" t="s">
        <v>355</v>
      </c>
      <c r="C2" s="538" t="s">
        <v>356</v>
      </c>
      <c r="D2" s="538" t="s">
        <v>357</v>
      </c>
      <c r="E2" s="8"/>
      <c r="F2" s="8"/>
    </row>
    <row r="3" spans="1:6" ht="13.5" thickBot="1">
      <c r="A3" s="541"/>
      <c r="B3" s="542"/>
      <c r="C3" s="542"/>
      <c r="D3" s="539"/>
      <c r="E3" s="8"/>
      <c r="F3" s="8"/>
    </row>
    <row r="4" spans="1:6" ht="13.5" thickBot="1">
      <c r="A4" s="298" t="s">
        <v>260</v>
      </c>
      <c r="B4" s="94">
        <f>B5+B6+B7+B8+B11</f>
        <v>2444</v>
      </c>
      <c r="C4" s="94">
        <f>C5+C6+C7+C8+C11+C12</f>
        <v>1975</v>
      </c>
      <c r="D4" s="94">
        <f>D5+D6+D7+D8+D11</f>
        <v>2376</v>
      </c>
      <c r="E4" s="8"/>
      <c r="F4" s="8"/>
    </row>
    <row r="5" spans="1:6" ht="12.75">
      <c r="A5" s="299" t="s">
        <v>261</v>
      </c>
      <c r="B5" s="300"/>
      <c r="C5" s="301">
        <v>6</v>
      </c>
      <c r="D5" s="301">
        <v>27</v>
      </c>
      <c r="E5" s="8"/>
      <c r="F5" s="8"/>
    </row>
    <row r="6" spans="1:6" ht="12.75">
      <c r="A6" s="302" t="s">
        <v>262</v>
      </c>
      <c r="B6" s="303"/>
      <c r="C6" s="88"/>
      <c r="D6" s="304"/>
      <c r="E6" s="8"/>
      <c r="F6" s="8"/>
    </row>
    <row r="7" spans="1:6" ht="12.75">
      <c r="A7" s="305" t="s">
        <v>263</v>
      </c>
      <c r="B7" s="303"/>
      <c r="C7" s="303"/>
      <c r="D7" s="303">
        <v>429</v>
      </c>
      <c r="E7" s="8"/>
      <c r="F7" s="8"/>
    </row>
    <row r="8" spans="1:6" ht="12.75">
      <c r="A8" s="306" t="s">
        <v>264</v>
      </c>
      <c r="B8" s="303">
        <f>SUM(B9:B10)</f>
        <v>1035</v>
      </c>
      <c r="C8" s="303">
        <f>SUM(C9:C10)</f>
        <v>1247</v>
      </c>
      <c r="D8" s="303">
        <f>SUM(D9:D10)</f>
        <v>1920</v>
      </c>
      <c r="E8" s="8"/>
      <c r="F8" s="8"/>
    </row>
    <row r="9" spans="1:6" ht="12.75">
      <c r="A9" s="307" t="s">
        <v>265</v>
      </c>
      <c r="B9" s="303">
        <v>1035</v>
      </c>
      <c r="C9" s="88">
        <v>1247</v>
      </c>
      <c r="D9" s="304">
        <v>1920</v>
      </c>
      <c r="E9" s="8"/>
      <c r="F9" s="8"/>
    </row>
    <row r="10" spans="1:6" ht="12.75">
      <c r="A10" s="308" t="s">
        <v>266</v>
      </c>
      <c r="B10" s="303"/>
      <c r="C10" s="88"/>
      <c r="D10" s="304"/>
      <c r="E10" s="8"/>
      <c r="F10" s="8"/>
    </row>
    <row r="11" spans="1:6" ht="38.25">
      <c r="A11" s="309" t="s">
        <v>267</v>
      </c>
      <c r="B11" s="303">
        <v>1409</v>
      </c>
      <c r="C11" s="88">
        <v>722</v>
      </c>
      <c r="D11" s="304"/>
      <c r="E11" s="8"/>
      <c r="F11" s="8"/>
    </row>
    <row r="12" spans="1:6" ht="13.5" thickBot="1">
      <c r="A12" s="310" t="s">
        <v>268</v>
      </c>
      <c r="B12" s="311"/>
      <c r="C12" s="312"/>
      <c r="D12" s="313"/>
      <c r="E12" s="8"/>
      <c r="F12" s="8"/>
    </row>
    <row r="13" spans="1:6" ht="13.5" thickBot="1">
      <c r="A13" s="314" t="s">
        <v>269</v>
      </c>
      <c r="B13" s="315">
        <f>B14+B15+B16+B20</f>
        <v>0</v>
      </c>
      <c r="C13" s="315">
        <f>C14+C15+C16+C20</f>
        <v>0</v>
      </c>
      <c r="D13" s="315">
        <f>D14+D15+D16+D20</f>
        <v>0</v>
      </c>
      <c r="E13" s="8"/>
      <c r="F13" s="8"/>
    </row>
    <row r="14" spans="1:6" ht="12.75">
      <c r="A14" s="316" t="s">
        <v>270</v>
      </c>
      <c r="B14" s="301"/>
      <c r="C14" s="317"/>
      <c r="D14" s="318"/>
      <c r="E14" s="8"/>
      <c r="F14" s="8"/>
    </row>
    <row r="15" spans="1:6" ht="12.75">
      <c r="A15" s="5" t="s">
        <v>271</v>
      </c>
      <c r="B15" s="319"/>
      <c r="C15" s="319"/>
      <c r="D15" s="319"/>
      <c r="E15" s="8"/>
      <c r="F15" s="8"/>
    </row>
    <row r="16" spans="1:6" ht="12.75">
      <c r="A16" s="5" t="s">
        <v>272</v>
      </c>
      <c r="B16" s="320"/>
      <c r="C16" s="320"/>
      <c r="D16" s="320"/>
      <c r="E16" s="8"/>
      <c r="F16" s="8"/>
    </row>
    <row r="17" spans="1:6" ht="12.75">
      <c r="A17" s="5" t="s">
        <v>273</v>
      </c>
      <c r="B17" s="320"/>
      <c r="C17" s="88"/>
      <c r="D17" s="304"/>
      <c r="E17" s="8"/>
      <c r="F17" s="8"/>
    </row>
    <row r="18" spans="1:6" ht="12.75">
      <c r="A18" s="321" t="s">
        <v>274</v>
      </c>
      <c r="B18" s="322"/>
      <c r="C18" s="322"/>
      <c r="D18" s="88"/>
      <c r="E18" s="8"/>
      <c r="F18" s="8"/>
    </row>
    <row r="19" spans="1:6" ht="12.75">
      <c r="A19" s="307" t="s">
        <v>275</v>
      </c>
      <c r="B19" s="88"/>
      <c r="C19" s="88"/>
      <c r="D19" s="304"/>
      <c r="E19" s="8"/>
      <c r="F19" s="8"/>
    </row>
    <row r="20" spans="1:6" ht="39" thickBot="1">
      <c r="A20" s="323" t="s">
        <v>276</v>
      </c>
      <c r="B20" s="312"/>
      <c r="C20" s="312"/>
      <c r="D20" s="313"/>
      <c r="E20" s="8"/>
      <c r="F20" s="8"/>
    </row>
    <row r="21" spans="1:6" s="325" customFormat="1" ht="19.5" customHeight="1" thickBot="1">
      <c r="A21" s="324" t="s">
        <v>22</v>
      </c>
      <c r="B21" s="90">
        <f>B4+B13</f>
        <v>2444</v>
      </c>
      <c r="C21" s="90">
        <f>C4+C13</f>
        <v>1975</v>
      </c>
      <c r="D21" s="90">
        <f>D4+D13</f>
        <v>2376</v>
      </c>
      <c r="E21" s="14"/>
      <c r="F21" s="14"/>
    </row>
    <row r="23" spans="1:6" ht="12.75">
      <c r="A23" s="8"/>
      <c r="B23" s="326"/>
      <c r="C23" s="8"/>
      <c r="D23" s="8"/>
      <c r="E23" s="8"/>
      <c r="F23" s="8"/>
    </row>
    <row r="24" spans="1:4" ht="13.5" thickBot="1">
      <c r="A24" s="536" t="s">
        <v>277</v>
      </c>
      <c r="B24" s="536"/>
      <c r="C24" s="536"/>
      <c r="D24" s="536"/>
    </row>
    <row r="25" spans="1:4" ht="26.25" thickBot="1">
      <c r="A25" s="327" t="s">
        <v>278</v>
      </c>
      <c r="B25" s="328" t="s">
        <v>355</v>
      </c>
      <c r="C25" s="328" t="s">
        <v>356</v>
      </c>
      <c r="D25" s="328" t="s">
        <v>357</v>
      </c>
    </row>
    <row r="26" spans="1:4" ht="13.5" thickBot="1">
      <c r="A26" s="225" t="s">
        <v>279</v>
      </c>
      <c r="B26" s="329">
        <f>B27+B28+B29+B30+B31</f>
        <v>2444</v>
      </c>
      <c r="C26" s="329">
        <f>C27+C28+C29+C30+C31</f>
        <v>1046</v>
      </c>
      <c r="D26" s="329">
        <f>D27+D28+D29+D30+D31</f>
        <v>1175</v>
      </c>
    </row>
    <row r="27" spans="1:4" ht="12.75">
      <c r="A27" s="330" t="s">
        <v>280</v>
      </c>
      <c r="B27" s="331">
        <v>1500</v>
      </c>
      <c r="C27" s="332"/>
      <c r="D27" s="333">
        <v>22</v>
      </c>
    </row>
    <row r="28" spans="1:4" ht="12.75">
      <c r="A28" s="334" t="s">
        <v>281</v>
      </c>
      <c r="B28" s="335">
        <v>200</v>
      </c>
      <c r="C28" s="336">
        <v>169</v>
      </c>
      <c r="D28" s="337"/>
    </row>
    <row r="29" spans="1:4" ht="12.75">
      <c r="A29" s="334" t="s">
        <v>282</v>
      </c>
      <c r="B29" s="335">
        <v>744</v>
      </c>
      <c r="C29" s="336">
        <v>828</v>
      </c>
      <c r="D29" s="337">
        <v>1152</v>
      </c>
    </row>
    <row r="30" spans="1:4" ht="12.75">
      <c r="A30" s="334" t="s">
        <v>283</v>
      </c>
      <c r="B30" s="335"/>
      <c r="C30" s="336"/>
      <c r="D30" s="337"/>
    </row>
    <row r="31" spans="1:4" ht="12.75">
      <c r="A31" s="334" t="s">
        <v>284</v>
      </c>
      <c r="B31" s="335"/>
      <c r="C31" s="335">
        <f>SUM(C32:C38)</f>
        <v>49</v>
      </c>
      <c r="D31" s="335">
        <f>SUM(D32:D38)</f>
        <v>1</v>
      </c>
    </row>
    <row r="32" spans="1:4" ht="12.75">
      <c r="A32" s="334" t="s">
        <v>285</v>
      </c>
      <c r="B32" s="335"/>
      <c r="C32" s="335"/>
      <c r="D32" s="338"/>
    </row>
    <row r="33" spans="1:4" ht="12.75">
      <c r="A33" s="339" t="s">
        <v>286</v>
      </c>
      <c r="B33" s="335"/>
      <c r="C33" s="336">
        <v>49</v>
      </c>
      <c r="D33" s="337">
        <v>1</v>
      </c>
    </row>
    <row r="34" spans="1:4" ht="12.75">
      <c r="A34" s="339" t="s">
        <v>287</v>
      </c>
      <c r="B34" s="335"/>
      <c r="C34" s="336"/>
      <c r="D34" s="337"/>
    </row>
    <row r="35" spans="1:4" ht="12.75">
      <c r="A35" s="340" t="s">
        <v>288</v>
      </c>
      <c r="B35" s="335"/>
      <c r="C35" s="336"/>
      <c r="D35" s="337"/>
    </row>
    <row r="36" spans="1:4" ht="12.75">
      <c r="A36" s="341" t="s">
        <v>289</v>
      </c>
      <c r="B36" s="335"/>
      <c r="C36" s="336"/>
      <c r="D36" s="337"/>
    </row>
    <row r="37" spans="1:4" ht="12.75">
      <c r="A37" s="342" t="s">
        <v>290</v>
      </c>
      <c r="B37" s="335"/>
      <c r="C37" s="336"/>
      <c r="D37" s="337"/>
    </row>
    <row r="38" spans="1:4" ht="13.5" thickBot="1">
      <c r="A38" s="343" t="s">
        <v>291</v>
      </c>
      <c r="B38" s="344"/>
      <c r="C38" s="345"/>
      <c r="D38" s="346"/>
    </row>
    <row r="39" spans="1:4" ht="13.5" thickBot="1">
      <c r="A39" s="314" t="s">
        <v>292</v>
      </c>
      <c r="B39" s="347">
        <f>B40+B41+B42</f>
        <v>0</v>
      </c>
      <c r="C39" s="347">
        <f>C40+C41+C42</f>
        <v>0</v>
      </c>
      <c r="D39" s="347">
        <f>D40+D41+D42</f>
        <v>0</v>
      </c>
    </row>
    <row r="40" spans="1:4" ht="12.75">
      <c r="A40" s="330" t="s">
        <v>293</v>
      </c>
      <c r="B40" s="331"/>
      <c r="C40" s="332"/>
      <c r="D40" s="333"/>
    </row>
    <row r="41" spans="1:4" ht="12.75">
      <c r="A41" s="348" t="s">
        <v>294</v>
      </c>
      <c r="B41" s="335"/>
      <c r="C41" s="336"/>
      <c r="D41" s="337"/>
    </row>
    <row r="42" spans="1:4" ht="12.75">
      <c r="A42" s="341" t="s">
        <v>295</v>
      </c>
      <c r="B42" s="335"/>
      <c r="C42" s="335"/>
      <c r="D42" s="335"/>
    </row>
    <row r="43" spans="1:4" ht="12.75">
      <c r="A43" s="334" t="s">
        <v>296</v>
      </c>
      <c r="B43" s="335"/>
      <c r="C43" s="335"/>
      <c r="D43" s="335"/>
    </row>
    <row r="44" spans="1:4" ht="12.75">
      <c r="A44" s="341" t="s">
        <v>297</v>
      </c>
      <c r="B44" s="335"/>
      <c r="C44" s="349"/>
      <c r="D44" s="349"/>
    </row>
    <row r="45" spans="1:4" ht="12.75">
      <c r="A45" s="341" t="s">
        <v>298</v>
      </c>
      <c r="B45" s="335"/>
      <c r="C45" s="336"/>
      <c r="D45" s="337"/>
    </row>
    <row r="46" spans="1:4" ht="12.75">
      <c r="A46" s="350" t="s">
        <v>299</v>
      </c>
      <c r="B46" s="335"/>
      <c r="C46" s="336"/>
      <c r="D46" s="337"/>
    </row>
    <row r="47" spans="1:4" ht="12.75">
      <c r="A47" s="342" t="s">
        <v>300</v>
      </c>
      <c r="B47" s="335"/>
      <c r="C47" s="349"/>
      <c r="D47" s="349"/>
    </row>
    <row r="48" spans="1:4" ht="13.5" thickBot="1">
      <c r="A48" s="305" t="s">
        <v>301</v>
      </c>
      <c r="B48" s="335"/>
      <c r="C48" s="336"/>
      <c r="D48" s="337"/>
    </row>
    <row r="49" spans="1:4" ht="13.5" thickBot="1">
      <c r="A49" s="97" t="s">
        <v>302</v>
      </c>
      <c r="B49" s="347">
        <f>B26+B39</f>
        <v>2444</v>
      </c>
      <c r="C49" s="347">
        <f>C26+C39</f>
        <v>1046</v>
      </c>
      <c r="D49" s="347">
        <f>D26+D39</f>
        <v>1175</v>
      </c>
    </row>
    <row r="50" spans="1:4" ht="12.75">
      <c r="A50" s="351"/>
      <c r="B50" s="352"/>
      <c r="C50" s="352"/>
      <c r="D50" s="352"/>
    </row>
    <row r="51" spans="1:3" ht="12.75">
      <c r="A51" s="8"/>
      <c r="B51" s="7"/>
      <c r="C51" s="353"/>
    </row>
    <row r="52" spans="1:3" ht="12.75">
      <c r="A52" s="2"/>
      <c r="B52" s="1"/>
      <c r="C52" s="2"/>
    </row>
  </sheetData>
  <mergeCells count="6">
    <mergeCell ref="A24:D24"/>
    <mergeCell ref="A1:D1"/>
    <mergeCell ref="D2:D3"/>
    <mergeCell ref="A2:A3"/>
    <mergeCell ref="B2:B3"/>
    <mergeCell ref="C2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&amp;LTÁJÉKOZTATÓ TÁBLA!&amp;C&amp;"Times New Roman,Normál"Bevételek és kiadások 
Áht. 102. § (3) bekezdése szerinti mérlege
(e Ft)&amp;R&amp;"Times New Roman,Normál"11.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R24"/>
  <sheetViews>
    <sheetView zoomScale="70" zoomScaleNormal="70" zoomScalePageLayoutView="0"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" sqref="O1:R1"/>
    </sheetView>
  </sheetViews>
  <sheetFormatPr defaultColWidth="9.140625" defaultRowHeight="12.75"/>
  <cols>
    <col min="1" max="1" width="9.140625" style="82" customWidth="1"/>
    <col min="2" max="2" width="82.421875" style="82" customWidth="1"/>
    <col min="3" max="4" width="16.421875" style="82" customWidth="1"/>
    <col min="5" max="5" width="17.57421875" style="82" customWidth="1"/>
    <col min="6" max="6" width="16.421875" style="83" customWidth="1"/>
    <col min="7" max="8" width="16.421875" style="82" hidden="1" customWidth="1"/>
    <col min="9" max="9" width="17.57421875" style="82" hidden="1" customWidth="1"/>
    <col min="10" max="10" width="16.421875" style="83" hidden="1" customWidth="1"/>
    <col min="11" max="12" width="16.421875" style="82" customWidth="1"/>
    <col min="13" max="13" width="17.57421875" style="82" customWidth="1"/>
    <col min="14" max="14" width="16.421875" style="83" customWidth="1"/>
    <col min="15" max="16" width="16.421875" style="82" customWidth="1"/>
    <col min="17" max="17" width="17.57421875" style="82" customWidth="1"/>
    <col min="18" max="18" width="16.421875" style="83" customWidth="1"/>
    <col min="19" max="16384" width="9.140625" style="82" customWidth="1"/>
  </cols>
  <sheetData>
    <row r="1" spans="1:18" s="62" customFormat="1" ht="14.25" customHeight="1" thickBot="1">
      <c r="A1" s="464" t="s">
        <v>0</v>
      </c>
      <c r="B1" s="466" t="s">
        <v>1</v>
      </c>
      <c r="C1" s="461" t="s">
        <v>361</v>
      </c>
      <c r="D1" s="462"/>
      <c r="E1" s="462"/>
      <c r="F1" s="463"/>
      <c r="G1" s="461" t="s">
        <v>364</v>
      </c>
      <c r="H1" s="462"/>
      <c r="I1" s="462"/>
      <c r="J1" s="463"/>
      <c r="K1" s="461" t="s">
        <v>363</v>
      </c>
      <c r="L1" s="462"/>
      <c r="M1" s="462"/>
      <c r="N1" s="463"/>
      <c r="O1" s="461" t="s">
        <v>370</v>
      </c>
      <c r="P1" s="462"/>
      <c r="Q1" s="462"/>
      <c r="R1" s="463"/>
    </row>
    <row r="2" spans="1:18" s="62" customFormat="1" ht="40.5" customHeight="1" thickBot="1">
      <c r="A2" s="465"/>
      <c r="B2" s="467"/>
      <c r="C2" s="63" t="s">
        <v>2</v>
      </c>
      <c r="D2" s="64" t="s">
        <v>3</v>
      </c>
      <c r="E2" s="64" t="s">
        <v>4</v>
      </c>
      <c r="F2" s="65" t="s">
        <v>5</v>
      </c>
      <c r="G2" s="63" t="s">
        <v>2</v>
      </c>
      <c r="H2" s="64" t="s">
        <v>3</v>
      </c>
      <c r="I2" s="64" t="s">
        <v>4</v>
      </c>
      <c r="J2" s="65" t="s">
        <v>5</v>
      </c>
      <c r="K2" s="63" t="s">
        <v>2</v>
      </c>
      <c r="L2" s="64" t="s">
        <v>3</v>
      </c>
      <c r="M2" s="64" t="s">
        <v>4</v>
      </c>
      <c r="N2" s="65" t="s">
        <v>5</v>
      </c>
      <c r="O2" s="63" t="s">
        <v>2</v>
      </c>
      <c r="P2" s="64" t="s">
        <v>3</v>
      </c>
      <c r="Q2" s="64" t="s">
        <v>4</v>
      </c>
      <c r="R2" s="65" t="s">
        <v>5</v>
      </c>
    </row>
    <row r="3" spans="1:18" s="14" customFormat="1" ht="24.75" customHeight="1" thickBot="1">
      <c r="A3" s="21" t="s">
        <v>41</v>
      </c>
      <c r="B3" s="22" t="s">
        <v>42</v>
      </c>
      <c r="C3" s="23">
        <v>1500</v>
      </c>
      <c r="D3" s="23"/>
      <c r="E3" s="23"/>
      <c r="F3" s="23">
        <f aca="true" t="shared" si="0" ref="F3:F15">SUM(C3:E3)</f>
        <v>1500</v>
      </c>
      <c r="G3" s="23">
        <v>1500</v>
      </c>
      <c r="H3" s="23"/>
      <c r="I3" s="23"/>
      <c r="J3" s="23">
        <f>SUM(G3:I3)</f>
        <v>1500</v>
      </c>
      <c r="K3" s="23">
        <v>100</v>
      </c>
      <c r="L3" s="23"/>
      <c r="M3" s="23"/>
      <c r="N3" s="23">
        <f>SUM(K3:M3)</f>
        <v>100</v>
      </c>
      <c r="O3" s="23">
        <f>SUM(G3+K3)</f>
        <v>1600</v>
      </c>
      <c r="P3" s="23"/>
      <c r="Q3" s="23"/>
      <c r="R3" s="23">
        <f>SUM(O3:Q3)</f>
        <v>1600</v>
      </c>
    </row>
    <row r="4" spans="1:18" s="14" customFormat="1" ht="24.75" customHeight="1" thickBot="1">
      <c r="A4" s="21" t="s">
        <v>43</v>
      </c>
      <c r="B4" s="30" t="s">
        <v>44</v>
      </c>
      <c r="C4" s="23">
        <v>200</v>
      </c>
      <c r="D4" s="23"/>
      <c r="E4" s="23"/>
      <c r="F4" s="23">
        <f t="shared" si="0"/>
        <v>200</v>
      </c>
      <c r="G4" s="23">
        <v>200</v>
      </c>
      <c r="H4" s="23"/>
      <c r="I4" s="23"/>
      <c r="J4" s="23">
        <f>SUM(G4:I4)</f>
        <v>200</v>
      </c>
      <c r="K4" s="23"/>
      <c r="L4" s="23"/>
      <c r="M4" s="23"/>
      <c r="N4" s="23">
        <f>SUM(K4:M4)</f>
        <v>0</v>
      </c>
      <c r="O4" s="23">
        <f>SUM(G4+K4)</f>
        <v>200</v>
      </c>
      <c r="P4" s="23"/>
      <c r="Q4" s="23"/>
      <c r="R4" s="23">
        <f>SUM(O4:Q4)</f>
        <v>200</v>
      </c>
    </row>
    <row r="5" spans="1:18" s="14" customFormat="1" ht="24.75" customHeight="1" thickBot="1">
      <c r="A5" s="21" t="s">
        <v>45</v>
      </c>
      <c r="B5" s="22" t="s">
        <v>46</v>
      </c>
      <c r="C5" s="23">
        <v>744</v>
      </c>
      <c r="D5" s="23"/>
      <c r="E5" s="23"/>
      <c r="F5" s="23">
        <f>SUM(C5:E5)</f>
        <v>744</v>
      </c>
      <c r="G5" s="23">
        <v>744</v>
      </c>
      <c r="H5" s="23"/>
      <c r="I5" s="23"/>
      <c r="J5" s="23">
        <f>SUM(G5:I5)</f>
        <v>744</v>
      </c>
      <c r="K5" s="23">
        <v>143</v>
      </c>
      <c r="L5" s="23"/>
      <c r="M5" s="23"/>
      <c r="N5" s="23">
        <f>SUM(K5:M5)</f>
        <v>143</v>
      </c>
      <c r="O5" s="23">
        <f>SUM(G5+K5)</f>
        <v>887</v>
      </c>
      <c r="P5" s="23"/>
      <c r="Q5" s="23"/>
      <c r="R5" s="23">
        <f>SUM(O5:Q5)</f>
        <v>887</v>
      </c>
    </row>
    <row r="6" spans="1:18" s="14" customFormat="1" ht="24.75" customHeight="1" thickBot="1">
      <c r="A6" s="66" t="s">
        <v>47</v>
      </c>
      <c r="B6" s="67" t="s">
        <v>48</v>
      </c>
      <c r="C6" s="68"/>
      <c r="D6" s="68"/>
      <c r="E6" s="68"/>
      <c r="F6" s="68">
        <f t="shared" si="0"/>
        <v>0</v>
      </c>
      <c r="G6" s="68"/>
      <c r="H6" s="68"/>
      <c r="I6" s="68"/>
      <c r="J6" s="68">
        <f aca="true" t="shared" si="1" ref="J6:J13">SUM(G6:I6)</f>
        <v>0</v>
      </c>
      <c r="K6" s="68"/>
      <c r="L6" s="68"/>
      <c r="M6" s="68"/>
      <c r="N6" s="68">
        <f aca="true" t="shared" si="2" ref="N6:N13">SUM(K6:M6)</f>
        <v>0</v>
      </c>
      <c r="O6" s="68"/>
      <c r="P6" s="68"/>
      <c r="Q6" s="68"/>
      <c r="R6" s="68">
        <f aca="true" t="shared" si="3" ref="R6:R13">SUM(O6:Q6)</f>
        <v>0</v>
      </c>
    </row>
    <row r="7" spans="1:18" s="14" customFormat="1" ht="27" customHeight="1" thickBot="1">
      <c r="A7" s="21" t="s">
        <v>49</v>
      </c>
      <c r="B7" s="22" t="s">
        <v>50</v>
      </c>
      <c r="C7" s="23">
        <f>SUM(C9:C10)</f>
        <v>0</v>
      </c>
      <c r="D7" s="23">
        <f>SUM(D9:D10)</f>
        <v>0</v>
      </c>
      <c r="E7" s="23"/>
      <c r="F7" s="23">
        <f t="shared" si="0"/>
        <v>0</v>
      </c>
      <c r="G7" s="23">
        <f>SUM(G9:G10)</f>
        <v>0</v>
      </c>
      <c r="H7" s="23">
        <f>SUM(H9:H10)</f>
        <v>0</v>
      </c>
      <c r="I7" s="23"/>
      <c r="J7" s="23">
        <f t="shared" si="1"/>
        <v>0</v>
      </c>
      <c r="K7" s="23">
        <f>SUM(K8:K10)</f>
        <v>50</v>
      </c>
      <c r="L7" s="23">
        <f>SUM(L9:L10)</f>
        <v>0</v>
      </c>
      <c r="M7" s="23"/>
      <c r="N7" s="23">
        <f t="shared" si="2"/>
        <v>50</v>
      </c>
      <c r="O7" s="23">
        <f>SUM(O8:O10)</f>
        <v>50</v>
      </c>
      <c r="P7" s="23">
        <f>SUM(P9:P10)</f>
        <v>0</v>
      </c>
      <c r="Q7" s="23"/>
      <c r="R7" s="23">
        <f t="shared" si="3"/>
        <v>50</v>
      </c>
    </row>
    <row r="8" spans="1:18" s="450" customFormat="1" ht="18" customHeight="1">
      <c r="A8" s="451" t="s">
        <v>51</v>
      </c>
      <c r="B8" s="70" t="s">
        <v>369</v>
      </c>
      <c r="C8" s="449"/>
      <c r="D8" s="449"/>
      <c r="E8" s="449"/>
      <c r="F8" s="449"/>
      <c r="G8" s="449"/>
      <c r="H8" s="449"/>
      <c r="I8" s="449"/>
      <c r="J8" s="449"/>
      <c r="K8" s="449">
        <f>SUM('3.Átad.Peszk.'!K3)</f>
        <v>50</v>
      </c>
      <c r="L8" s="449"/>
      <c r="M8" s="449"/>
      <c r="N8" s="449">
        <f t="shared" si="2"/>
        <v>50</v>
      </c>
      <c r="O8" s="449">
        <f>SUM('3.Átad.Peszk.'!O3)</f>
        <v>50</v>
      </c>
      <c r="P8" s="449"/>
      <c r="Q8" s="449"/>
      <c r="R8" s="449">
        <f t="shared" si="3"/>
        <v>50</v>
      </c>
    </row>
    <row r="9" spans="1:18" s="72" customFormat="1" ht="13.5">
      <c r="A9" s="69" t="s">
        <v>52</v>
      </c>
      <c r="B9" s="70" t="s">
        <v>359</v>
      </c>
      <c r="C9" s="71"/>
      <c r="D9" s="71"/>
      <c r="E9" s="71">
        <f>'[1]2.4.Átad.Peszk.'!F19</f>
        <v>0</v>
      </c>
      <c r="F9" s="10">
        <f t="shared" si="0"/>
        <v>0</v>
      </c>
      <c r="G9" s="71">
        <f>SUM('3.Átad.Peszk.'!G15)</f>
        <v>0</v>
      </c>
      <c r="H9" s="71"/>
      <c r="I9" s="71">
        <f>'[1]2.4.Átad.Peszk.'!J19</f>
        <v>0</v>
      </c>
      <c r="J9" s="10">
        <f t="shared" si="1"/>
        <v>0</v>
      </c>
      <c r="K9" s="71"/>
      <c r="L9" s="71"/>
      <c r="M9" s="71">
        <f>'[1]2.4.Átad.Peszk.'!N19</f>
        <v>0</v>
      </c>
      <c r="N9" s="10">
        <f t="shared" si="2"/>
        <v>0</v>
      </c>
      <c r="O9" s="71">
        <f>SUM('3.Átad.Peszk.'!O15)</f>
        <v>0</v>
      </c>
      <c r="P9" s="71"/>
      <c r="Q9" s="71">
        <f>'[1]2.4.Átad.Peszk.'!R19</f>
        <v>0</v>
      </c>
      <c r="R9" s="10">
        <f t="shared" si="3"/>
        <v>0</v>
      </c>
    </row>
    <row r="10" spans="1:18" s="27" customFormat="1" ht="24.75" customHeight="1" thickBot="1">
      <c r="A10" s="73" t="s">
        <v>53</v>
      </c>
      <c r="B10" s="74" t="s">
        <v>360</v>
      </c>
      <c r="C10" s="33"/>
      <c r="D10" s="33"/>
      <c r="E10" s="33"/>
      <c r="F10" s="33">
        <f t="shared" si="0"/>
        <v>0</v>
      </c>
      <c r="G10" s="33"/>
      <c r="H10" s="33"/>
      <c r="I10" s="33"/>
      <c r="J10" s="33">
        <f t="shared" si="1"/>
        <v>0</v>
      </c>
      <c r="K10" s="33"/>
      <c r="L10" s="33"/>
      <c r="M10" s="33"/>
      <c r="N10" s="33">
        <f t="shared" si="2"/>
        <v>0</v>
      </c>
      <c r="O10" s="33"/>
      <c r="P10" s="33"/>
      <c r="Q10" s="33"/>
      <c r="R10" s="33">
        <f t="shared" si="3"/>
        <v>0</v>
      </c>
    </row>
    <row r="11" spans="1:18" s="14" customFormat="1" ht="24.75" customHeight="1" thickBot="1">
      <c r="A11" s="66" t="s">
        <v>54</v>
      </c>
      <c r="B11" s="67" t="s">
        <v>55</v>
      </c>
      <c r="C11" s="68"/>
      <c r="D11" s="68">
        <f>'[1]2.7.Beruh'!E48</f>
        <v>0</v>
      </c>
      <c r="E11" s="68">
        <f>'[1]2.7.Beruh'!F48</f>
        <v>0</v>
      </c>
      <c r="F11" s="68">
        <f t="shared" si="0"/>
        <v>0</v>
      </c>
      <c r="G11" s="68">
        <f>SUM('4.Beruh'!G20)</f>
        <v>0</v>
      </c>
      <c r="H11" s="68">
        <f>'[1]2.7.Beruh'!I48</f>
        <v>0</v>
      </c>
      <c r="I11" s="68">
        <f>'[1]2.7.Beruh'!J48</f>
        <v>0</v>
      </c>
      <c r="J11" s="68">
        <f t="shared" si="1"/>
        <v>0</v>
      </c>
      <c r="K11" s="68">
        <f>SUM('4.Beruh'!K20)</f>
        <v>0</v>
      </c>
      <c r="L11" s="68">
        <f>'[1]2.7.Beruh'!M48</f>
        <v>0</v>
      </c>
      <c r="M11" s="68">
        <f>'[1]2.7.Beruh'!N48</f>
        <v>0</v>
      </c>
      <c r="N11" s="68">
        <f t="shared" si="2"/>
        <v>0</v>
      </c>
      <c r="O11" s="68">
        <f>SUM('4.Beruh'!O20)</f>
        <v>0</v>
      </c>
      <c r="P11" s="68">
        <f>'[1]2.7.Beruh'!Q48</f>
        <v>0</v>
      </c>
      <c r="Q11" s="68">
        <f>'[1]2.7.Beruh'!R48</f>
        <v>0</v>
      </c>
      <c r="R11" s="68">
        <f t="shared" si="3"/>
        <v>0</v>
      </c>
    </row>
    <row r="12" spans="1:18" s="14" customFormat="1" ht="24.75" customHeight="1" thickBot="1">
      <c r="A12" s="66" t="s">
        <v>56</v>
      </c>
      <c r="B12" s="67" t="s">
        <v>57</v>
      </c>
      <c r="C12" s="68"/>
      <c r="D12" s="68">
        <f>'[1]2.8.Felúj.'!F43</f>
        <v>0</v>
      </c>
      <c r="E12" s="68">
        <f>'[1]2.8.Felúj.'!G43</f>
        <v>0</v>
      </c>
      <c r="F12" s="68">
        <f t="shared" si="0"/>
        <v>0</v>
      </c>
      <c r="G12" s="68">
        <f>SUM('5.Felúj.'!H14)</f>
        <v>0</v>
      </c>
      <c r="H12" s="68">
        <f>'[1]2.8.Felúj.'!J43</f>
        <v>0</v>
      </c>
      <c r="I12" s="68">
        <f>'[1]2.8.Felúj.'!K43</f>
        <v>0</v>
      </c>
      <c r="J12" s="68">
        <f t="shared" si="1"/>
        <v>0</v>
      </c>
      <c r="K12" s="68">
        <f>SUM('5.Felúj.'!L14)</f>
        <v>0</v>
      </c>
      <c r="L12" s="68">
        <f>'[1]2.8.Felúj.'!N43</f>
        <v>0</v>
      </c>
      <c r="M12" s="68">
        <f>'[1]2.8.Felúj.'!O43</f>
        <v>0</v>
      </c>
      <c r="N12" s="68">
        <f t="shared" si="2"/>
        <v>0</v>
      </c>
      <c r="O12" s="68">
        <f>SUM('5.Felúj.'!P14)</f>
        <v>0</v>
      </c>
      <c r="P12" s="68">
        <f>'[1]2.8.Felúj.'!R43</f>
        <v>0</v>
      </c>
      <c r="Q12" s="68">
        <f>'[1]2.8.Felúj.'!S43</f>
        <v>0</v>
      </c>
      <c r="R12" s="68">
        <f t="shared" si="3"/>
        <v>0</v>
      </c>
    </row>
    <row r="13" spans="1:18" s="14" customFormat="1" ht="24.75" customHeight="1" thickBot="1">
      <c r="A13" s="66" t="s">
        <v>58</v>
      </c>
      <c r="B13" s="67" t="s">
        <v>59</v>
      </c>
      <c r="C13" s="68"/>
      <c r="D13" s="68"/>
      <c r="E13" s="68"/>
      <c r="F13" s="68">
        <f t="shared" si="0"/>
        <v>0</v>
      </c>
      <c r="G13" s="68"/>
      <c r="H13" s="68"/>
      <c r="I13" s="68"/>
      <c r="J13" s="68">
        <f t="shared" si="1"/>
        <v>0</v>
      </c>
      <c r="K13" s="68"/>
      <c r="L13" s="68"/>
      <c r="M13" s="68"/>
      <c r="N13" s="68">
        <f t="shared" si="2"/>
        <v>0</v>
      </c>
      <c r="O13" s="68"/>
      <c r="P13" s="68"/>
      <c r="Q13" s="68"/>
      <c r="R13" s="68">
        <f t="shared" si="3"/>
        <v>0</v>
      </c>
    </row>
    <row r="14" spans="1:18" s="14" customFormat="1" ht="33.75" customHeight="1" thickBot="1">
      <c r="A14" s="34" t="s">
        <v>63</v>
      </c>
      <c r="B14" s="35" t="s">
        <v>64</v>
      </c>
      <c r="C14" s="36">
        <f>C3+C4+C5+C6+C7+C11+C12+C13</f>
        <v>2444</v>
      </c>
      <c r="D14" s="36">
        <f>D3+D4+D5+D6+D7+D11+D12+D13</f>
        <v>0</v>
      </c>
      <c r="E14" s="36">
        <f>E3+E4+E5+E6+E7+E11+E12+E13</f>
        <v>0</v>
      </c>
      <c r="F14" s="37">
        <f>SUM(C14:E14)</f>
        <v>2444</v>
      </c>
      <c r="G14" s="36">
        <f>G3+G4+G5+G6+G7+G11+G12+G13</f>
        <v>2444</v>
      </c>
      <c r="H14" s="36">
        <f>H3+H4+H5+H6+H7+H11+H12+H13</f>
        <v>0</v>
      </c>
      <c r="I14" s="36">
        <f>I3+I4+I5+I6+I7+I11+I12+I13</f>
        <v>0</v>
      </c>
      <c r="J14" s="37">
        <f>SUM(G14:I14)</f>
        <v>2444</v>
      </c>
      <c r="K14" s="36">
        <f>K3+K4+K5+K6+K7+K11+K12+K13</f>
        <v>293</v>
      </c>
      <c r="L14" s="36">
        <f>L3+L4+L5+L6+L7+L11+L12+L13</f>
        <v>0</v>
      </c>
      <c r="M14" s="36">
        <f>M3+M4+M5+M6+M7+M11+M12+M13</f>
        <v>0</v>
      </c>
      <c r="N14" s="37">
        <f>SUM(K14:M14)</f>
        <v>293</v>
      </c>
      <c r="O14" s="36">
        <f>O3+O4+O5+O6+O7+O11+O12+O13</f>
        <v>2737</v>
      </c>
      <c r="P14" s="36">
        <f>P3+P4+P5+P6+P7+P11+P12+P13</f>
        <v>0</v>
      </c>
      <c r="Q14" s="36">
        <f>Q3+Q4+Q5+Q6+Q7+Q11+Q12+Q13</f>
        <v>0</v>
      </c>
      <c r="R14" s="37">
        <f>SUM(O14:Q14)</f>
        <v>2737</v>
      </c>
    </row>
    <row r="15" spans="1:18" s="14" customFormat="1" ht="24.75" customHeight="1" thickBot="1">
      <c r="A15" s="21" t="s">
        <v>65</v>
      </c>
      <c r="B15" s="22" t="s">
        <v>66</v>
      </c>
      <c r="C15" s="23"/>
      <c r="D15" s="23"/>
      <c r="E15" s="23"/>
      <c r="F15" s="23">
        <f t="shared" si="0"/>
        <v>0</v>
      </c>
      <c r="G15" s="23"/>
      <c r="H15" s="23"/>
      <c r="I15" s="23"/>
      <c r="J15" s="23">
        <f>SUM(G15:I15)</f>
        <v>0</v>
      </c>
      <c r="K15" s="23"/>
      <c r="L15" s="23"/>
      <c r="M15" s="23"/>
      <c r="N15" s="23">
        <f>SUM(K15:M15)</f>
        <v>0</v>
      </c>
      <c r="O15" s="23"/>
      <c r="P15" s="23"/>
      <c r="Q15" s="23"/>
      <c r="R15" s="23">
        <f>SUM(O15:Q15)</f>
        <v>0</v>
      </c>
    </row>
    <row r="16" spans="1:18" s="46" customFormat="1" ht="48.75" customHeight="1" thickBot="1">
      <c r="A16" s="43"/>
      <c r="B16" s="44" t="s">
        <v>67</v>
      </c>
      <c r="C16" s="45">
        <f>C15+C14</f>
        <v>2444</v>
      </c>
      <c r="D16" s="45">
        <f>D15+D14</f>
        <v>0</v>
      </c>
      <c r="E16" s="45">
        <f>E15+E14</f>
        <v>0</v>
      </c>
      <c r="F16" s="45">
        <f>SUM(C16:E16)</f>
        <v>2444</v>
      </c>
      <c r="G16" s="45">
        <f>G15+G14</f>
        <v>2444</v>
      </c>
      <c r="H16" s="45">
        <f>H15+H14</f>
        <v>0</v>
      </c>
      <c r="I16" s="45">
        <f>I15+I14</f>
        <v>0</v>
      </c>
      <c r="J16" s="45">
        <f>SUM(G16:I16)</f>
        <v>2444</v>
      </c>
      <c r="K16" s="45">
        <f>K15+K14</f>
        <v>293</v>
      </c>
      <c r="L16" s="45">
        <f>L15+L14</f>
        <v>0</v>
      </c>
      <c r="M16" s="45">
        <f>M15+M14</f>
        <v>0</v>
      </c>
      <c r="N16" s="45">
        <f>SUM(K16:M16)</f>
        <v>293</v>
      </c>
      <c r="O16" s="45">
        <f>O15+O14</f>
        <v>2737</v>
      </c>
      <c r="P16" s="45">
        <f>P15+P14</f>
        <v>0</v>
      </c>
      <c r="Q16" s="45">
        <f>Q15+Q14</f>
        <v>0</v>
      </c>
      <c r="R16" s="45">
        <f>SUM(O16:Q16)</f>
        <v>2737</v>
      </c>
    </row>
    <row r="17" spans="2:18" s="77" customFormat="1" ht="15" customHeight="1" thickBot="1">
      <c r="B17" s="79"/>
      <c r="C17" s="80"/>
      <c r="D17" s="80"/>
      <c r="E17" s="81"/>
      <c r="F17" s="81"/>
      <c r="G17" s="80"/>
      <c r="H17" s="80"/>
      <c r="I17" s="81"/>
      <c r="J17" s="81"/>
      <c r="K17" s="80"/>
      <c r="L17" s="80"/>
      <c r="M17" s="81"/>
      <c r="N17" s="81"/>
      <c r="O17" s="80"/>
      <c r="P17" s="80"/>
      <c r="Q17" s="81"/>
      <c r="R17" s="81"/>
    </row>
    <row r="18" spans="1:18" s="8" customFormat="1" ht="17.25" customHeight="1">
      <c r="A18" s="3"/>
      <c r="B18" s="47" t="s">
        <v>68</v>
      </c>
      <c r="C18" s="4">
        <v>2444</v>
      </c>
      <c r="D18" s="4">
        <f>D3+D4+D5+D6+D7</f>
        <v>0</v>
      </c>
      <c r="E18" s="4">
        <f>E3+E4+E5+E6+E7</f>
        <v>0</v>
      </c>
      <c r="F18" s="4">
        <f>SUM(C18:E18)</f>
        <v>2444</v>
      </c>
      <c r="G18" s="4">
        <v>2444</v>
      </c>
      <c r="H18" s="4">
        <f>H3+H4+H5+H6+H7</f>
        <v>0</v>
      </c>
      <c r="I18" s="4">
        <f>I3+I4+I5+I6+I7</f>
        <v>0</v>
      </c>
      <c r="J18" s="4">
        <f>SUM(G18:I18)</f>
        <v>2444</v>
      </c>
      <c r="K18" s="4">
        <v>293</v>
      </c>
      <c r="L18" s="4">
        <f>L3+L4+L5+L6+L7</f>
        <v>0</v>
      </c>
      <c r="M18" s="4">
        <f>M3+M4+M5+M6+M7</f>
        <v>0</v>
      </c>
      <c r="N18" s="4">
        <f>SUM(K18:M18)</f>
        <v>293</v>
      </c>
      <c r="O18" s="4">
        <v>2737</v>
      </c>
      <c r="P18" s="4">
        <f>P3+P4+P5+P6+P7</f>
        <v>0</v>
      </c>
      <c r="Q18" s="4">
        <f>Q3+Q4+Q5+Q6+Q7</f>
        <v>0</v>
      </c>
      <c r="R18" s="4">
        <f>SUM(O18:Q18)</f>
        <v>2737</v>
      </c>
    </row>
    <row r="19" spans="1:18" s="8" customFormat="1" ht="17.25" customHeight="1">
      <c r="A19" s="5"/>
      <c r="B19" s="48" t="s">
        <v>69</v>
      </c>
      <c r="C19" s="6"/>
      <c r="D19" s="6">
        <f>D11+D12+D13</f>
        <v>0</v>
      </c>
      <c r="E19" s="6">
        <f>E11+E12+E13</f>
        <v>0</v>
      </c>
      <c r="F19" s="6">
        <f aca="true" t="shared" si="4" ref="F19:F24">SUM(C19:E19)</f>
        <v>0</v>
      </c>
      <c r="G19" s="6"/>
      <c r="H19" s="6">
        <f>H11+H12+H13</f>
        <v>0</v>
      </c>
      <c r="I19" s="6">
        <f>I11+I12+I13</f>
        <v>0</v>
      </c>
      <c r="J19" s="6">
        <f>SUM(G19:I19)</f>
        <v>0</v>
      </c>
      <c r="K19" s="6"/>
      <c r="L19" s="6">
        <f>L11+L12+L13</f>
        <v>0</v>
      </c>
      <c r="M19" s="6">
        <f>M11+M12+M13</f>
        <v>0</v>
      </c>
      <c r="N19" s="6">
        <f>SUM(K19:M19)</f>
        <v>0</v>
      </c>
      <c r="O19" s="6"/>
      <c r="P19" s="6">
        <f>P11+P12+P13</f>
        <v>0</v>
      </c>
      <c r="Q19" s="6">
        <f>Q11+Q12+Q13</f>
        <v>0</v>
      </c>
      <c r="R19" s="6">
        <f>SUM(O19:Q19)</f>
        <v>0</v>
      </c>
    </row>
    <row r="20" spans="1:18" s="8" customFormat="1" ht="17.25" customHeight="1">
      <c r="A20" s="5"/>
      <c r="B20" s="48" t="s">
        <v>70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8" customFormat="1" ht="17.25" customHeight="1" thickBot="1">
      <c r="A21" s="28"/>
      <c r="B21" s="49" t="s">
        <v>71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s="54" customFormat="1" ht="17.25" customHeight="1">
      <c r="A22" s="51"/>
      <c r="B22" s="52" t="s">
        <v>72</v>
      </c>
      <c r="C22" s="53">
        <f aca="true" t="shared" si="5" ref="C22:E23">C18+C20</f>
        <v>2444</v>
      </c>
      <c r="D22" s="52">
        <f t="shared" si="5"/>
        <v>0</v>
      </c>
      <c r="E22" s="52">
        <f t="shared" si="5"/>
        <v>0</v>
      </c>
      <c r="F22" s="53">
        <f t="shared" si="4"/>
        <v>2444</v>
      </c>
      <c r="G22" s="53">
        <f aca="true" t="shared" si="6" ref="G22:I23">G18+G20</f>
        <v>2444</v>
      </c>
      <c r="H22" s="52">
        <f t="shared" si="6"/>
        <v>0</v>
      </c>
      <c r="I22" s="52">
        <f t="shared" si="6"/>
        <v>0</v>
      </c>
      <c r="J22" s="53">
        <f>SUM(G22:I22)</f>
        <v>2444</v>
      </c>
      <c r="K22" s="53">
        <f aca="true" t="shared" si="7" ref="K22:M23">K18+K20</f>
        <v>293</v>
      </c>
      <c r="L22" s="52">
        <f t="shared" si="7"/>
        <v>0</v>
      </c>
      <c r="M22" s="52">
        <f t="shared" si="7"/>
        <v>0</v>
      </c>
      <c r="N22" s="53">
        <f>SUM(K22:M22)</f>
        <v>293</v>
      </c>
      <c r="O22" s="53">
        <f aca="true" t="shared" si="8" ref="O22:Q23">O18+O20</f>
        <v>2737</v>
      </c>
      <c r="P22" s="52">
        <f t="shared" si="8"/>
        <v>0</v>
      </c>
      <c r="Q22" s="52">
        <f t="shared" si="8"/>
        <v>0</v>
      </c>
      <c r="R22" s="53">
        <f>SUM(O22:Q22)</f>
        <v>2737</v>
      </c>
    </row>
    <row r="23" spans="1:18" s="54" customFormat="1" ht="17.25" customHeight="1" thickBot="1">
      <c r="A23" s="55"/>
      <c r="B23" s="56" t="s">
        <v>73</v>
      </c>
      <c r="C23" s="57">
        <f t="shared" si="5"/>
        <v>0</v>
      </c>
      <c r="D23" s="57">
        <f t="shared" si="5"/>
        <v>0</v>
      </c>
      <c r="E23" s="56">
        <f t="shared" si="5"/>
        <v>0</v>
      </c>
      <c r="F23" s="57">
        <f t="shared" si="4"/>
        <v>0</v>
      </c>
      <c r="G23" s="57">
        <f t="shared" si="6"/>
        <v>0</v>
      </c>
      <c r="H23" s="57">
        <f t="shared" si="6"/>
        <v>0</v>
      </c>
      <c r="I23" s="56">
        <f t="shared" si="6"/>
        <v>0</v>
      </c>
      <c r="J23" s="57">
        <f>SUM(G23:I23)</f>
        <v>0</v>
      </c>
      <c r="K23" s="57">
        <f t="shared" si="7"/>
        <v>0</v>
      </c>
      <c r="L23" s="57">
        <f t="shared" si="7"/>
        <v>0</v>
      </c>
      <c r="M23" s="56">
        <f t="shared" si="7"/>
        <v>0</v>
      </c>
      <c r="N23" s="57">
        <f>SUM(K23:M23)</f>
        <v>0</v>
      </c>
      <c r="O23" s="57">
        <f t="shared" si="8"/>
        <v>0</v>
      </c>
      <c r="P23" s="57">
        <f t="shared" si="8"/>
        <v>0</v>
      </c>
      <c r="Q23" s="56">
        <f t="shared" si="8"/>
        <v>0</v>
      </c>
      <c r="R23" s="57">
        <f>SUM(O23:Q23)</f>
        <v>0</v>
      </c>
    </row>
    <row r="24" spans="1:18" s="54" customFormat="1" ht="17.25" customHeight="1" thickBot="1">
      <c r="A24" s="58"/>
      <c r="B24" s="59" t="s">
        <v>74</v>
      </c>
      <c r="C24" s="60">
        <f>C22+C23</f>
        <v>2444</v>
      </c>
      <c r="D24" s="57">
        <f>D22+D23</f>
        <v>0</v>
      </c>
      <c r="E24" s="59">
        <f>E22+E23</f>
        <v>0</v>
      </c>
      <c r="F24" s="60">
        <f t="shared" si="4"/>
        <v>2444</v>
      </c>
      <c r="G24" s="60">
        <f>G22+G23</f>
        <v>2444</v>
      </c>
      <c r="H24" s="57">
        <f>H22+H23</f>
        <v>0</v>
      </c>
      <c r="I24" s="59">
        <f>I22+I23</f>
        <v>0</v>
      </c>
      <c r="J24" s="60">
        <f>SUM(G24:I24)</f>
        <v>2444</v>
      </c>
      <c r="K24" s="60">
        <f>K22+K23</f>
        <v>293</v>
      </c>
      <c r="L24" s="57">
        <f>L22+L23</f>
        <v>0</v>
      </c>
      <c r="M24" s="59">
        <f>M22+M23</f>
        <v>0</v>
      </c>
      <c r="N24" s="60">
        <f>SUM(K24:M24)</f>
        <v>293</v>
      </c>
      <c r="O24" s="60">
        <f>O22+O23</f>
        <v>2737</v>
      </c>
      <c r="P24" s="57">
        <f>P22+P23</f>
        <v>0</v>
      </c>
      <c r="Q24" s="59">
        <f>Q22+Q23</f>
        <v>0</v>
      </c>
      <c r="R24" s="60">
        <f>SUM(O24:Q24)</f>
        <v>2737</v>
      </c>
    </row>
  </sheetData>
  <sheetProtection/>
  <mergeCells count="6">
    <mergeCell ref="K1:N1"/>
    <mergeCell ref="O1:R1"/>
    <mergeCell ref="A1:A2"/>
    <mergeCell ref="C1:F1"/>
    <mergeCell ref="B1:B2"/>
    <mergeCell ref="G1:J1"/>
  </mergeCells>
  <printOptions/>
  <pageMargins left="0.7874015748031497" right="0.7874015748031497" top="0.5905511811023623" bottom="0.5905511811023623" header="0" footer="0"/>
  <pageSetup fitToHeight="1" fitToWidth="1" horizontalDpi="300" verticalDpi="300" orientation="landscape" paperSize="9" scale="45" r:id="rId1"/>
  <headerFooter alignWithMargins="0">
    <oddHeader>&amp;C&amp;"Times New Roman,Normál"PESTERZSÉBETI ÖRMÉNY NEMZETISÉGI ÖNKORMÁNYZAT
 2014. ÉVI 
KIADÁSAI (e Ft)&amp;R&amp;"Times New Roman,Normál"2. sz. melléklet &amp;"Times New Roman,Félkövér" 
&amp;"Times New Roman,Normál"&amp;9 15/2014. (VI.27.) ÖNÖ sz. határozat alapján&amp;8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8">
    <pageSetUpPr fitToPage="1"/>
  </sheetPr>
  <dimension ref="A1:R52"/>
  <sheetViews>
    <sheetView zoomScale="70" zoomScaleNormal="7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" sqref="O1:R1"/>
    </sheetView>
  </sheetViews>
  <sheetFormatPr defaultColWidth="9.140625" defaultRowHeight="12.75"/>
  <cols>
    <col min="1" max="1" width="9.140625" style="76" customWidth="1"/>
    <col min="2" max="2" width="54.8515625" style="76" bestFit="1" customWidth="1"/>
    <col min="3" max="3" width="13.7109375" style="76" customWidth="1"/>
    <col min="4" max="4" width="11.8515625" style="76" customWidth="1"/>
    <col min="5" max="5" width="14.421875" style="76" customWidth="1"/>
    <col min="6" max="6" width="12.8515625" style="76" customWidth="1"/>
    <col min="7" max="7" width="13.7109375" style="76" hidden="1" customWidth="1"/>
    <col min="8" max="8" width="11.8515625" style="76" hidden="1" customWidth="1"/>
    <col min="9" max="9" width="14.421875" style="76" hidden="1" customWidth="1"/>
    <col min="10" max="10" width="12.8515625" style="76" hidden="1" customWidth="1"/>
    <col min="11" max="11" width="13.7109375" style="76" customWidth="1"/>
    <col min="12" max="12" width="11.8515625" style="76" customWidth="1"/>
    <col min="13" max="13" width="14.421875" style="76" customWidth="1"/>
    <col min="14" max="14" width="12.8515625" style="76" customWidth="1"/>
    <col min="15" max="15" width="13.7109375" style="76" customWidth="1"/>
    <col min="16" max="16" width="11.8515625" style="76" customWidth="1"/>
    <col min="17" max="17" width="14.421875" style="76" customWidth="1"/>
    <col min="18" max="18" width="12.8515625" style="76" customWidth="1"/>
    <col min="19" max="16384" width="9.140625" style="76" customWidth="1"/>
  </cols>
  <sheetData>
    <row r="1" spans="1:18" s="82" customFormat="1" ht="12.75" customHeight="1">
      <c r="A1" s="468" t="s">
        <v>75</v>
      </c>
      <c r="B1" s="464" t="s">
        <v>77</v>
      </c>
      <c r="C1" s="461" t="s">
        <v>361</v>
      </c>
      <c r="D1" s="462"/>
      <c r="E1" s="462"/>
      <c r="F1" s="463"/>
      <c r="G1" s="461" t="s">
        <v>365</v>
      </c>
      <c r="H1" s="462"/>
      <c r="I1" s="462"/>
      <c r="J1" s="463"/>
      <c r="K1" s="461" t="s">
        <v>363</v>
      </c>
      <c r="L1" s="462"/>
      <c r="M1" s="462"/>
      <c r="N1" s="463"/>
      <c r="O1" s="461" t="s">
        <v>370</v>
      </c>
      <c r="P1" s="462"/>
      <c r="Q1" s="462"/>
      <c r="R1" s="463"/>
    </row>
    <row r="2" spans="1:18" s="82" customFormat="1" ht="38.25" customHeight="1" thickBot="1">
      <c r="A2" s="469"/>
      <c r="B2" s="465"/>
      <c r="C2" s="99" t="s">
        <v>2</v>
      </c>
      <c r="D2" s="100" t="s">
        <v>3</v>
      </c>
      <c r="E2" s="100" t="s">
        <v>4</v>
      </c>
      <c r="F2" s="101" t="s">
        <v>5</v>
      </c>
      <c r="G2" s="99" t="s">
        <v>2</v>
      </c>
      <c r="H2" s="100" t="s">
        <v>3</v>
      </c>
      <c r="I2" s="100" t="s">
        <v>4</v>
      </c>
      <c r="J2" s="101" t="s">
        <v>5</v>
      </c>
      <c r="K2" s="99" t="s">
        <v>2</v>
      </c>
      <c r="L2" s="100" t="s">
        <v>3</v>
      </c>
      <c r="M2" s="100" t="s">
        <v>4</v>
      </c>
      <c r="N2" s="101" t="s">
        <v>5</v>
      </c>
      <c r="O2" s="99" t="s">
        <v>2</v>
      </c>
      <c r="P2" s="100" t="s">
        <v>3</v>
      </c>
      <c r="Q2" s="100" t="s">
        <v>4</v>
      </c>
      <c r="R2" s="101" t="s">
        <v>5</v>
      </c>
    </row>
    <row r="3" spans="1:18" s="104" customFormat="1" ht="15" customHeight="1">
      <c r="A3" s="102" t="s">
        <v>51</v>
      </c>
      <c r="B3" s="103" t="s">
        <v>78</v>
      </c>
      <c r="C3" s="419">
        <f>C4+C6+C7+C8+C9+C10+C11+C12+C13+C14</f>
        <v>0</v>
      </c>
      <c r="D3" s="419">
        <f>D4+D6+D7+D8+D9+D10+D11+D12+D13+D14</f>
        <v>0</v>
      </c>
      <c r="E3" s="419">
        <f>E4+E6+E7+E8+E9+E10+E11+E12+E13+E14</f>
        <v>0</v>
      </c>
      <c r="F3" s="419">
        <f aca="true" t="shared" si="0" ref="F3:F22">SUM(C3:E3)</f>
        <v>0</v>
      </c>
      <c r="G3" s="419">
        <f>G4+G6+G7+G8+G9+G10+G11+G12+G13+G14</f>
        <v>0</v>
      </c>
      <c r="H3" s="419">
        <f>H4+H6+H7+H8+H9+H10+H11+H12+H13+H14</f>
        <v>0</v>
      </c>
      <c r="I3" s="419">
        <f>I4+I6+I7+I8+I9+I10+I11+I12+I13+I14</f>
        <v>0</v>
      </c>
      <c r="J3" s="419">
        <f aca="true" t="shared" si="1" ref="J3:J45">SUM(G3:I3)</f>
        <v>0</v>
      </c>
      <c r="K3" s="435">
        <f>K4+K6+K7+K8+K9+K10+K11+K12+K13+K14</f>
        <v>50</v>
      </c>
      <c r="L3" s="435">
        <f>L4+L6+L7+L8+L9+L10+L11+L12+L13+L14</f>
        <v>0</v>
      </c>
      <c r="M3" s="435">
        <f>M4+M6+M7+M8+M9+M10+M11+M12+M13+M14</f>
        <v>0</v>
      </c>
      <c r="N3" s="435">
        <f aca="true" t="shared" si="2" ref="N3:N45">SUM(K3:M3)</f>
        <v>50</v>
      </c>
      <c r="O3" s="435">
        <f>O4+O6+O7+O8+O9+O10+O11+O12+O13+O14</f>
        <v>50</v>
      </c>
      <c r="P3" s="435">
        <f>P4+P6+P7+P8+P9+P10+P11+P12+P13+P14</f>
        <v>0</v>
      </c>
      <c r="Q3" s="435">
        <f>Q4+Q6+Q7+Q8+Q9+Q10+Q11+Q12+Q13+Q14</f>
        <v>0</v>
      </c>
      <c r="R3" s="435">
        <f aca="true" t="shared" si="3" ref="R3:R45">SUM(O3:Q3)</f>
        <v>50</v>
      </c>
    </row>
    <row r="4" spans="1:18" s="82" customFormat="1" ht="15" customHeight="1">
      <c r="A4" s="78"/>
      <c r="B4" s="105" t="s">
        <v>79</v>
      </c>
      <c r="C4" s="420"/>
      <c r="D4" s="420"/>
      <c r="E4" s="420"/>
      <c r="F4" s="420">
        <f t="shared" si="0"/>
        <v>0</v>
      </c>
      <c r="G4" s="420"/>
      <c r="H4" s="420"/>
      <c r="I4" s="420"/>
      <c r="J4" s="420">
        <f t="shared" si="1"/>
        <v>0</v>
      </c>
      <c r="K4" s="423">
        <v>50</v>
      </c>
      <c r="L4" s="423"/>
      <c r="M4" s="423"/>
      <c r="N4" s="423">
        <f t="shared" si="2"/>
        <v>50</v>
      </c>
      <c r="O4" s="423">
        <f>SUM(G4+K4)</f>
        <v>50</v>
      </c>
      <c r="P4" s="423"/>
      <c r="Q4" s="423"/>
      <c r="R4" s="423">
        <f t="shared" si="3"/>
        <v>50</v>
      </c>
    </row>
    <row r="5" spans="1:18" s="82" customFormat="1" ht="15" customHeight="1">
      <c r="A5" s="78"/>
      <c r="B5" s="111" t="s">
        <v>368</v>
      </c>
      <c r="C5" s="420"/>
      <c r="D5" s="420"/>
      <c r="E5" s="420"/>
      <c r="F5" s="420"/>
      <c r="G5" s="420"/>
      <c r="H5" s="420"/>
      <c r="I5" s="420"/>
      <c r="J5" s="420"/>
      <c r="K5" s="420">
        <v>50</v>
      </c>
      <c r="L5" s="420"/>
      <c r="M5" s="420"/>
      <c r="N5" s="420">
        <v>50</v>
      </c>
      <c r="O5" s="420">
        <v>50</v>
      </c>
      <c r="P5" s="420"/>
      <c r="Q5" s="420"/>
      <c r="R5" s="420">
        <f t="shared" si="3"/>
        <v>50</v>
      </c>
    </row>
    <row r="6" spans="1:18" s="82" customFormat="1" ht="15" customHeight="1">
      <c r="A6" s="78"/>
      <c r="B6" s="105" t="s">
        <v>80</v>
      </c>
      <c r="C6" s="118"/>
      <c r="D6" s="118"/>
      <c r="E6" s="118"/>
      <c r="F6" s="421">
        <f t="shared" si="0"/>
        <v>0</v>
      </c>
      <c r="G6" s="118"/>
      <c r="H6" s="118"/>
      <c r="I6" s="118"/>
      <c r="J6" s="421">
        <f t="shared" si="1"/>
        <v>0</v>
      </c>
      <c r="K6" s="118"/>
      <c r="L6" s="118"/>
      <c r="M6" s="118"/>
      <c r="N6" s="421">
        <f t="shared" si="2"/>
        <v>0</v>
      </c>
      <c r="O6" s="118">
        <f aca="true" t="shared" si="4" ref="O6:O14">SUM(G6+K6)</f>
        <v>0</v>
      </c>
      <c r="P6" s="118"/>
      <c r="Q6" s="118"/>
      <c r="R6" s="421">
        <f t="shared" si="3"/>
        <v>0</v>
      </c>
    </row>
    <row r="7" spans="1:18" s="82" customFormat="1" ht="25.5">
      <c r="A7" s="78"/>
      <c r="B7" s="105" t="s">
        <v>81</v>
      </c>
      <c r="C7" s="118"/>
      <c r="D7" s="118"/>
      <c r="E7" s="118"/>
      <c r="F7" s="421">
        <f t="shared" si="0"/>
        <v>0</v>
      </c>
      <c r="G7" s="118"/>
      <c r="H7" s="118"/>
      <c r="I7" s="118"/>
      <c r="J7" s="421">
        <f t="shared" si="1"/>
        <v>0</v>
      </c>
      <c r="K7" s="118"/>
      <c r="L7" s="118"/>
      <c r="M7" s="118"/>
      <c r="N7" s="421">
        <f t="shared" si="2"/>
        <v>0</v>
      </c>
      <c r="O7" s="118">
        <f t="shared" si="4"/>
        <v>0</v>
      </c>
      <c r="P7" s="118"/>
      <c r="Q7" s="118"/>
      <c r="R7" s="421">
        <f t="shared" si="3"/>
        <v>0</v>
      </c>
    </row>
    <row r="8" spans="1:18" s="82" customFormat="1" ht="15" customHeight="1">
      <c r="A8" s="78"/>
      <c r="B8" s="105" t="s">
        <v>82</v>
      </c>
      <c r="C8" s="118"/>
      <c r="D8" s="118"/>
      <c r="E8" s="118"/>
      <c r="F8" s="421">
        <f t="shared" si="0"/>
        <v>0</v>
      </c>
      <c r="G8" s="118"/>
      <c r="H8" s="118"/>
      <c r="I8" s="118"/>
      <c r="J8" s="421">
        <f t="shared" si="1"/>
        <v>0</v>
      </c>
      <c r="K8" s="118"/>
      <c r="L8" s="118"/>
      <c r="M8" s="118"/>
      <c r="N8" s="421">
        <f t="shared" si="2"/>
        <v>0</v>
      </c>
      <c r="O8" s="118">
        <f t="shared" si="4"/>
        <v>0</v>
      </c>
      <c r="P8" s="118"/>
      <c r="Q8" s="118"/>
      <c r="R8" s="421">
        <f t="shared" si="3"/>
        <v>0</v>
      </c>
    </row>
    <row r="9" spans="1:18" s="82" customFormat="1" ht="15" customHeight="1">
      <c r="A9" s="78"/>
      <c r="B9" s="105" t="s">
        <v>83</v>
      </c>
      <c r="C9" s="118"/>
      <c r="D9" s="118"/>
      <c r="E9" s="118"/>
      <c r="F9" s="421">
        <f t="shared" si="0"/>
        <v>0</v>
      </c>
      <c r="G9" s="118"/>
      <c r="H9" s="118"/>
      <c r="I9" s="118"/>
      <c r="J9" s="421">
        <f t="shared" si="1"/>
        <v>0</v>
      </c>
      <c r="K9" s="118"/>
      <c r="L9" s="118"/>
      <c r="M9" s="118"/>
      <c r="N9" s="421">
        <f t="shared" si="2"/>
        <v>0</v>
      </c>
      <c r="O9" s="118">
        <f t="shared" si="4"/>
        <v>0</v>
      </c>
      <c r="P9" s="118"/>
      <c r="Q9" s="118"/>
      <c r="R9" s="421">
        <f t="shared" si="3"/>
        <v>0</v>
      </c>
    </row>
    <row r="10" spans="1:18" s="82" customFormat="1" ht="15" customHeight="1">
      <c r="A10" s="78"/>
      <c r="B10" s="105" t="s">
        <v>84</v>
      </c>
      <c r="C10" s="422"/>
      <c r="D10" s="422"/>
      <c r="E10" s="422"/>
      <c r="F10" s="420">
        <f t="shared" si="0"/>
        <v>0</v>
      </c>
      <c r="G10" s="422"/>
      <c r="H10" s="422"/>
      <c r="I10" s="422"/>
      <c r="J10" s="420">
        <f t="shared" si="1"/>
        <v>0</v>
      </c>
      <c r="K10" s="422"/>
      <c r="L10" s="422"/>
      <c r="M10" s="422"/>
      <c r="N10" s="420">
        <f t="shared" si="2"/>
        <v>0</v>
      </c>
      <c r="O10" s="422">
        <f t="shared" si="4"/>
        <v>0</v>
      </c>
      <c r="P10" s="422"/>
      <c r="Q10" s="422"/>
      <c r="R10" s="420">
        <f t="shared" si="3"/>
        <v>0</v>
      </c>
    </row>
    <row r="11" spans="1:18" s="82" customFormat="1" ht="15" customHeight="1">
      <c r="A11" s="78"/>
      <c r="B11" s="105" t="s">
        <v>85</v>
      </c>
      <c r="C11" s="423"/>
      <c r="D11" s="423"/>
      <c r="E11" s="423"/>
      <c r="F11" s="421">
        <f t="shared" si="0"/>
        <v>0</v>
      </c>
      <c r="G11" s="423"/>
      <c r="H11" s="423"/>
      <c r="I11" s="423"/>
      <c r="J11" s="421">
        <f t="shared" si="1"/>
        <v>0</v>
      </c>
      <c r="K11" s="423"/>
      <c r="L11" s="423"/>
      <c r="M11" s="423"/>
      <c r="N11" s="421">
        <f t="shared" si="2"/>
        <v>0</v>
      </c>
      <c r="O11" s="423">
        <f t="shared" si="4"/>
        <v>0</v>
      </c>
      <c r="P11" s="423"/>
      <c r="Q11" s="423"/>
      <c r="R11" s="421">
        <f t="shared" si="3"/>
        <v>0</v>
      </c>
    </row>
    <row r="12" spans="1:18" s="82" customFormat="1" ht="13.5">
      <c r="A12" s="78"/>
      <c r="B12" s="105" t="s">
        <v>86</v>
      </c>
      <c r="C12" s="424"/>
      <c r="D12" s="424"/>
      <c r="E12" s="424"/>
      <c r="F12" s="421">
        <f t="shared" si="0"/>
        <v>0</v>
      </c>
      <c r="G12" s="424"/>
      <c r="H12" s="424"/>
      <c r="I12" s="424"/>
      <c r="J12" s="421">
        <f t="shared" si="1"/>
        <v>0</v>
      </c>
      <c r="K12" s="424"/>
      <c r="L12" s="424"/>
      <c r="M12" s="424"/>
      <c r="N12" s="421">
        <f t="shared" si="2"/>
        <v>0</v>
      </c>
      <c r="O12" s="424">
        <f t="shared" si="4"/>
        <v>0</v>
      </c>
      <c r="P12" s="424"/>
      <c r="Q12" s="424"/>
      <c r="R12" s="421">
        <f t="shared" si="3"/>
        <v>0</v>
      </c>
    </row>
    <row r="13" spans="1:18" s="82" customFormat="1" ht="15" customHeight="1">
      <c r="A13" s="78"/>
      <c r="B13" s="105" t="s">
        <v>87</v>
      </c>
      <c r="C13" s="424"/>
      <c r="D13" s="424"/>
      <c r="E13" s="424"/>
      <c r="F13" s="421">
        <f t="shared" si="0"/>
        <v>0</v>
      </c>
      <c r="G13" s="424"/>
      <c r="H13" s="424"/>
      <c r="I13" s="424"/>
      <c r="J13" s="421">
        <f t="shared" si="1"/>
        <v>0</v>
      </c>
      <c r="K13" s="424"/>
      <c r="L13" s="424"/>
      <c r="M13" s="424"/>
      <c r="N13" s="421">
        <f t="shared" si="2"/>
        <v>0</v>
      </c>
      <c r="O13" s="424">
        <f t="shared" si="4"/>
        <v>0</v>
      </c>
      <c r="P13" s="424"/>
      <c r="Q13" s="424"/>
      <c r="R13" s="421">
        <f t="shared" si="3"/>
        <v>0</v>
      </c>
    </row>
    <row r="14" spans="1:18" s="82" customFormat="1" ht="15" customHeight="1" thickBot="1">
      <c r="A14" s="108"/>
      <c r="B14" s="109" t="s">
        <v>88</v>
      </c>
      <c r="C14" s="425"/>
      <c r="D14" s="425"/>
      <c r="E14" s="425"/>
      <c r="F14" s="426">
        <f t="shared" si="0"/>
        <v>0</v>
      </c>
      <c r="G14" s="425"/>
      <c r="H14" s="425"/>
      <c r="I14" s="425"/>
      <c r="J14" s="426">
        <f t="shared" si="1"/>
        <v>0</v>
      </c>
      <c r="K14" s="425"/>
      <c r="L14" s="425"/>
      <c r="M14" s="425"/>
      <c r="N14" s="426">
        <f t="shared" si="2"/>
        <v>0</v>
      </c>
      <c r="O14" s="425">
        <f t="shared" si="4"/>
        <v>0</v>
      </c>
      <c r="P14" s="425"/>
      <c r="Q14" s="425"/>
      <c r="R14" s="426">
        <f t="shared" si="3"/>
        <v>0</v>
      </c>
    </row>
    <row r="15" spans="1:18" s="104" customFormat="1" ht="15" customHeight="1">
      <c r="A15" s="102" t="s">
        <v>52</v>
      </c>
      <c r="B15" s="103" t="s">
        <v>89</v>
      </c>
      <c r="C15" s="419">
        <f>C16+C17+C18+C19+C20+C21+C22+C24+C25</f>
        <v>0</v>
      </c>
      <c r="D15" s="419">
        <f>D16+D17+D18+D19+D20+D21+D22+D24+D25</f>
        <v>0</v>
      </c>
      <c r="E15" s="419">
        <f>E16+E17+E18+E19+E20+E21+E22+E24+E25</f>
        <v>0</v>
      </c>
      <c r="F15" s="419">
        <f t="shared" si="0"/>
        <v>0</v>
      </c>
      <c r="G15" s="419">
        <f>G16+G17+G18+G19+G20+G21+G22+G24+G25</f>
        <v>0</v>
      </c>
      <c r="H15" s="419">
        <f>H16+H17+H18+H19+H20+H21+H22+H24+H25</f>
        <v>0</v>
      </c>
      <c r="I15" s="419">
        <f>I16+I17+I18+I19+I20+I21+I22+I24+I25</f>
        <v>0</v>
      </c>
      <c r="J15" s="419">
        <f t="shared" si="1"/>
        <v>0</v>
      </c>
      <c r="K15" s="419">
        <f>K16+K17+K18+K19+K20+K21+K22+K24+K25</f>
        <v>0</v>
      </c>
      <c r="L15" s="419">
        <f>L16+L17+L18+L19+L20+L21+L22+L24+L25</f>
        <v>0</v>
      </c>
      <c r="M15" s="419">
        <f>M16+M17+M18+M19+M20+M21+M22+M24+M25</f>
        <v>0</v>
      </c>
      <c r="N15" s="419">
        <f t="shared" si="2"/>
        <v>0</v>
      </c>
      <c r="O15" s="419">
        <f>O16+O17+O18+O19+O20+O21+O22+O24+O25</f>
        <v>0</v>
      </c>
      <c r="P15" s="419">
        <f>P16+P17+P18+P19+P20+P21+P22+P24+P25</f>
        <v>0</v>
      </c>
      <c r="Q15" s="419">
        <f>Q16+Q17+Q18+Q19+Q20+Q21+Q22+Q24+Q25</f>
        <v>0</v>
      </c>
      <c r="R15" s="419">
        <f t="shared" si="3"/>
        <v>0</v>
      </c>
    </row>
    <row r="16" spans="1:18" s="112" customFormat="1" ht="15" customHeight="1">
      <c r="A16" s="110"/>
      <c r="B16" s="105" t="s">
        <v>90</v>
      </c>
      <c r="C16" s="420"/>
      <c r="D16" s="420"/>
      <c r="E16" s="420"/>
      <c r="F16" s="420">
        <f t="shared" si="0"/>
        <v>0</v>
      </c>
      <c r="G16" s="420"/>
      <c r="H16" s="420"/>
      <c r="I16" s="420"/>
      <c r="J16" s="420">
        <f t="shared" si="1"/>
        <v>0</v>
      </c>
      <c r="K16" s="420"/>
      <c r="L16" s="420"/>
      <c r="M16" s="420"/>
      <c r="N16" s="420">
        <f t="shared" si="2"/>
        <v>0</v>
      </c>
      <c r="O16" s="420">
        <f aca="true" t="shared" si="5" ref="O16:O25">SUM(G16+K16)</f>
        <v>0</v>
      </c>
      <c r="P16" s="420"/>
      <c r="Q16" s="420"/>
      <c r="R16" s="420">
        <f t="shared" si="3"/>
        <v>0</v>
      </c>
    </row>
    <row r="17" spans="1:18" s="112" customFormat="1" ht="15" customHeight="1">
      <c r="A17" s="110"/>
      <c r="B17" s="107" t="s">
        <v>91</v>
      </c>
      <c r="C17" s="420"/>
      <c r="D17" s="420"/>
      <c r="E17" s="420"/>
      <c r="F17" s="423">
        <f t="shared" si="0"/>
        <v>0</v>
      </c>
      <c r="G17" s="420"/>
      <c r="H17" s="420"/>
      <c r="I17" s="420"/>
      <c r="J17" s="423">
        <f t="shared" si="1"/>
        <v>0</v>
      </c>
      <c r="K17" s="420"/>
      <c r="L17" s="420"/>
      <c r="M17" s="420"/>
      <c r="N17" s="423">
        <f t="shared" si="2"/>
        <v>0</v>
      </c>
      <c r="O17" s="420">
        <f t="shared" si="5"/>
        <v>0</v>
      </c>
      <c r="P17" s="420"/>
      <c r="Q17" s="420"/>
      <c r="R17" s="423">
        <f t="shared" si="3"/>
        <v>0</v>
      </c>
    </row>
    <row r="18" spans="1:18" s="82" customFormat="1" ht="15" customHeight="1">
      <c r="A18" s="114"/>
      <c r="B18" s="105" t="s">
        <v>92</v>
      </c>
      <c r="C18" s="423"/>
      <c r="D18" s="423"/>
      <c r="E18" s="423"/>
      <c r="F18" s="423">
        <f t="shared" si="0"/>
        <v>0</v>
      </c>
      <c r="G18" s="423"/>
      <c r="H18" s="423"/>
      <c r="I18" s="423"/>
      <c r="J18" s="423">
        <f t="shared" si="1"/>
        <v>0</v>
      </c>
      <c r="K18" s="423"/>
      <c r="L18" s="423"/>
      <c r="M18" s="423"/>
      <c r="N18" s="423">
        <f t="shared" si="2"/>
        <v>0</v>
      </c>
      <c r="O18" s="423">
        <f t="shared" si="5"/>
        <v>0</v>
      </c>
      <c r="P18" s="423"/>
      <c r="Q18" s="423"/>
      <c r="R18" s="423">
        <f t="shared" si="3"/>
        <v>0</v>
      </c>
    </row>
    <row r="19" spans="1:18" s="82" customFormat="1" ht="15" customHeight="1">
      <c r="A19" s="114"/>
      <c r="B19" s="105" t="s">
        <v>93</v>
      </c>
      <c r="C19" s="423"/>
      <c r="D19" s="423"/>
      <c r="E19" s="423"/>
      <c r="F19" s="423">
        <f t="shared" si="0"/>
        <v>0</v>
      </c>
      <c r="G19" s="423"/>
      <c r="H19" s="423"/>
      <c r="I19" s="423"/>
      <c r="J19" s="423">
        <f t="shared" si="1"/>
        <v>0</v>
      </c>
      <c r="K19" s="423"/>
      <c r="L19" s="423"/>
      <c r="M19" s="423"/>
      <c r="N19" s="423">
        <f t="shared" si="2"/>
        <v>0</v>
      </c>
      <c r="O19" s="423">
        <f t="shared" si="5"/>
        <v>0</v>
      </c>
      <c r="P19" s="423"/>
      <c r="Q19" s="423"/>
      <c r="R19" s="423">
        <f t="shared" si="3"/>
        <v>0</v>
      </c>
    </row>
    <row r="20" spans="1:18" s="82" customFormat="1" ht="15" customHeight="1">
      <c r="A20" s="114"/>
      <c r="B20" s="105" t="s">
        <v>94</v>
      </c>
      <c r="C20" s="423"/>
      <c r="D20" s="423"/>
      <c r="E20" s="423"/>
      <c r="F20" s="423">
        <f t="shared" si="0"/>
        <v>0</v>
      </c>
      <c r="G20" s="423"/>
      <c r="H20" s="423"/>
      <c r="I20" s="423"/>
      <c r="J20" s="423">
        <f t="shared" si="1"/>
        <v>0</v>
      </c>
      <c r="K20" s="423"/>
      <c r="L20" s="423"/>
      <c r="M20" s="423"/>
      <c r="N20" s="423">
        <f t="shared" si="2"/>
        <v>0</v>
      </c>
      <c r="O20" s="423">
        <f t="shared" si="5"/>
        <v>0</v>
      </c>
      <c r="P20" s="423"/>
      <c r="Q20" s="423"/>
      <c r="R20" s="423">
        <f t="shared" si="3"/>
        <v>0</v>
      </c>
    </row>
    <row r="21" spans="1:18" s="82" customFormat="1" ht="15" customHeight="1">
      <c r="A21" s="114"/>
      <c r="B21" s="105" t="s">
        <v>95</v>
      </c>
      <c r="C21" s="423"/>
      <c r="D21" s="423"/>
      <c r="E21" s="423"/>
      <c r="F21" s="423">
        <f t="shared" si="0"/>
        <v>0</v>
      </c>
      <c r="G21" s="423"/>
      <c r="H21" s="423"/>
      <c r="I21" s="423"/>
      <c r="J21" s="423">
        <f t="shared" si="1"/>
        <v>0</v>
      </c>
      <c r="K21" s="423"/>
      <c r="L21" s="423"/>
      <c r="M21" s="423"/>
      <c r="N21" s="423">
        <f t="shared" si="2"/>
        <v>0</v>
      </c>
      <c r="O21" s="423">
        <f t="shared" si="5"/>
        <v>0</v>
      </c>
      <c r="P21" s="423"/>
      <c r="Q21" s="423"/>
      <c r="R21" s="423">
        <f t="shared" si="3"/>
        <v>0</v>
      </c>
    </row>
    <row r="22" spans="1:18" s="82" customFormat="1" ht="15" customHeight="1">
      <c r="A22" s="114"/>
      <c r="B22" s="105" t="s">
        <v>96</v>
      </c>
      <c r="C22" s="423"/>
      <c r="D22" s="423"/>
      <c r="E22" s="423"/>
      <c r="F22" s="423">
        <f t="shared" si="0"/>
        <v>0</v>
      </c>
      <c r="G22" s="423"/>
      <c r="H22" s="423"/>
      <c r="I22" s="423"/>
      <c r="J22" s="423">
        <f t="shared" si="1"/>
        <v>0</v>
      </c>
      <c r="K22" s="423"/>
      <c r="L22" s="423"/>
      <c r="M22" s="423"/>
      <c r="N22" s="423">
        <f t="shared" si="2"/>
        <v>0</v>
      </c>
      <c r="O22" s="423">
        <f t="shared" si="5"/>
        <v>0</v>
      </c>
      <c r="P22" s="423"/>
      <c r="Q22" s="423"/>
      <c r="R22" s="423">
        <f t="shared" si="3"/>
        <v>0</v>
      </c>
    </row>
    <row r="23" spans="1:18" s="82" customFormat="1" ht="15" customHeight="1">
      <c r="A23" s="110"/>
      <c r="B23" s="105" t="s">
        <v>97</v>
      </c>
      <c r="C23" s="427"/>
      <c r="D23" s="427"/>
      <c r="E23" s="427"/>
      <c r="F23" s="423">
        <f aca="true" t="shared" si="6" ref="F23:F45">SUM(C23:E23)</f>
        <v>0</v>
      </c>
      <c r="G23" s="427"/>
      <c r="H23" s="427"/>
      <c r="I23" s="427"/>
      <c r="J23" s="423">
        <f t="shared" si="1"/>
        <v>0</v>
      </c>
      <c r="K23" s="427"/>
      <c r="L23" s="427"/>
      <c r="M23" s="427"/>
      <c r="N23" s="423">
        <f t="shared" si="2"/>
        <v>0</v>
      </c>
      <c r="O23" s="427">
        <f t="shared" si="5"/>
        <v>0</v>
      </c>
      <c r="P23" s="427"/>
      <c r="Q23" s="427"/>
      <c r="R23" s="423">
        <f t="shared" si="3"/>
        <v>0</v>
      </c>
    </row>
    <row r="24" spans="1:18" s="82" customFormat="1" ht="15" customHeight="1">
      <c r="A24" s="110"/>
      <c r="B24" s="105" t="s">
        <v>98</v>
      </c>
      <c r="C24" s="428"/>
      <c r="D24" s="423"/>
      <c r="E24" s="428"/>
      <c r="F24" s="423">
        <f t="shared" si="6"/>
        <v>0</v>
      </c>
      <c r="G24" s="428"/>
      <c r="H24" s="423"/>
      <c r="I24" s="428"/>
      <c r="J24" s="423">
        <f t="shared" si="1"/>
        <v>0</v>
      </c>
      <c r="K24" s="428"/>
      <c r="L24" s="423"/>
      <c r="M24" s="428"/>
      <c r="N24" s="423">
        <f t="shared" si="2"/>
        <v>0</v>
      </c>
      <c r="O24" s="428">
        <f t="shared" si="5"/>
        <v>0</v>
      </c>
      <c r="P24" s="423"/>
      <c r="Q24" s="428"/>
      <c r="R24" s="423">
        <f t="shared" si="3"/>
        <v>0</v>
      </c>
    </row>
    <row r="25" spans="1:18" s="82" customFormat="1" ht="15" customHeight="1" thickBot="1">
      <c r="A25" s="110"/>
      <c r="B25" s="105" t="s">
        <v>99</v>
      </c>
      <c r="C25" s="427"/>
      <c r="D25" s="427"/>
      <c r="E25" s="427"/>
      <c r="F25" s="420">
        <f t="shared" si="6"/>
        <v>0</v>
      </c>
      <c r="G25" s="427"/>
      <c r="H25" s="427"/>
      <c r="I25" s="427"/>
      <c r="J25" s="420">
        <f t="shared" si="1"/>
        <v>0</v>
      </c>
      <c r="K25" s="427"/>
      <c r="L25" s="427"/>
      <c r="M25" s="427"/>
      <c r="N25" s="420">
        <f t="shared" si="2"/>
        <v>0</v>
      </c>
      <c r="O25" s="427">
        <f t="shared" si="5"/>
        <v>0</v>
      </c>
      <c r="P25" s="427"/>
      <c r="Q25" s="427"/>
      <c r="R25" s="420">
        <f t="shared" si="3"/>
        <v>0</v>
      </c>
    </row>
    <row r="26" spans="1:18" s="82" customFormat="1" ht="15" customHeight="1">
      <c r="A26" s="115" t="s">
        <v>60</v>
      </c>
      <c r="B26" s="116" t="s">
        <v>100</v>
      </c>
      <c r="C26" s="429">
        <f>C27+C28+C29+C30+C31+C32+C33+C34+C35+C36</f>
        <v>0</v>
      </c>
      <c r="D26" s="429">
        <f>D27+D28+D29+D30+D31+D32+D33+D34+D35+D36</f>
        <v>0</v>
      </c>
      <c r="E26" s="429">
        <f>E27+E28+E29+E30+E31+E32+E33+E34+E35+E36</f>
        <v>0</v>
      </c>
      <c r="F26" s="429">
        <f t="shared" si="6"/>
        <v>0</v>
      </c>
      <c r="G26" s="429">
        <f>G27+G28+G29+G30+G31+G32+G33+G34+G35+G36</f>
        <v>0</v>
      </c>
      <c r="H26" s="429">
        <f>H27+H28+H29+H30+H31+H32+H33+H34+H35+H36</f>
        <v>0</v>
      </c>
      <c r="I26" s="429">
        <f>I27+I28+I29+I30+I31+I32+I33+I34+I35+I36</f>
        <v>0</v>
      </c>
      <c r="J26" s="429">
        <f t="shared" si="1"/>
        <v>0</v>
      </c>
      <c r="K26" s="429">
        <f>K27+K28+K29+K30+K31+K32+K33+K34+K35+K36</f>
        <v>0</v>
      </c>
      <c r="L26" s="429">
        <f>L27+L28+L29+L30+L31+L32+L33+L34+L35+L36</f>
        <v>0</v>
      </c>
      <c r="M26" s="429">
        <f>M27+M28+M29+M30+M31+M32+M33+M34+M35+M36</f>
        <v>0</v>
      </c>
      <c r="N26" s="429">
        <f t="shared" si="2"/>
        <v>0</v>
      </c>
      <c r="O26" s="429">
        <f>O27+O28+O29+O30+O31+O32+O33+O34+O35+O36</f>
        <v>0</v>
      </c>
      <c r="P26" s="429">
        <f>P27+P28+P29+P30+P31+P32+P33+P34+P35+P36</f>
        <v>0</v>
      </c>
      <c r="Q26" s="429">
        <f>Q27+Q28+Q29+Q30+Q31+Q32+Q33+Q34+Q35+Q36</f>
        <v>0</v>
      </c>
      <c r="R26" s="429">
        <f t="shared" si="3"/>
        <v>0</v>
      </c>
    </row>
    <row r="27" spans="1:18" s="112" customFormat="1" ht="15" customHeight="1">
      <c r="A27" s="117"/>
      <c r="B27" s="111" t="s">
        <v>79</v>
      </c>
      <c r="C27" s="422"/>
      <c r="D27" s="422"/>
      <c r="E27" s="422"/>
      <c r="F27" s="420">
        <f t="shared" si="6"/>
        <v>0</v>
      </c>
      <c r="G27" s="422"/>
      <c r="H27" s="422"/>
      <c r="I27" s="422"/>
      <c r="J27" s="420">
        <f t="shared" si="1"/>
        <v>0</v>
      </c>
      <c r="K27" s="422"/>
      <c r="L27" s="422"/>
      <c r="M27" s="422"/>
      <c r="N27" s="420">
        <f t="shared" si="2"/>
        <v>0</v>
      </c>
      <c r="O27" s="422">
        <f aca="true" t="shared" si="7" ref="O27:O36">SUM(G27+K27)</f>
        <v>0</v>
      </c>
      <c r="P27" s="422"/>
      <c r="Q27" s="422"/>
      <c r="R27" s="420">
        <f t="shared" si="3"/>
        <v>0</v>
      </c>
    </row>
    <row r="28" spans="1:18" s="82" customFormat="1" ht="15" customHeight="1">
      <c r="A28" s="117"/>
      <c r="B28" s="105" t="s">
        <v>80</v>
      </c>
      <c r="C28" s="428"/>
      <c r="D28" s="428"/>
      <c r="E28" s="428"/>
      <c r="F28" s="421">
        <f t="shared" si="6"/>
        <v>0</v>
      </c>
      <c r="G28" s="428"/>
      <c r="H28" s="428"/>
      <c r="I28" s="428"/>
      <c r="J28" s="421">
        <f t="shared" si="1"/>
        <v>0</v>
      </c>
      <c r="K28" s="428"/>
      <c r="L28" s="428"/>
      <c r="M28" s="428"/>
      <c r="N28" s="421">
        <f t="shared" si="2"/>
        <v>0</v>
      </c>
      <c r="O28" s="428">
        <f t="shared" si="7"/>
        <v>0</v>
      </c>
      <c r="P28" s="428"/>
      <c r="Q28" s="428"/>
      <c r="R28" s="421">
        <f t="shared" si="3"/>
        <v>0</v>
      </c>
    </row>
    <row r="29" spans="1:18" s="82" customFormat="1" ht="25.5">
      <c r="A29" s="117"/>
      <c r="B29" s="105" t="s">
        <v>81</v>
      </c>
      <c r="C29" s="430"/>
      <c r="D29" s="430"/>
      <c r="E29" s="430"/>
      <c r="F29" s="431">
        <f t="shared" si="6"/>
        <v>0</v>
      </c>
      <c r="G29" s="430"/>
      <c r="H29" s="430"/>
      <c r="I29" s="430"/>
      <c r="J29" s="431">
        <f t="shared" si="1"/>
        <v>0</v>
      </c>
      <c r="K29" s="430"/>
      <c r="L29" s="430"/>
      <c r="M29" s="430"/>
      <c r="N29" s="431">
        <f t="shared" si="2"/>
        <v>0</v>
      </c>
      <c r="O29" s="430">
        <f t="shared" si="7"/>
        <v>0</v>
      </c>
      <c r="P29" s="430"/>
      <c r="Q29" s="430"/>
      <c r="R29" s="431">
        <f t="shared" si="3"/>
        <v>0</v>
      </c>
    </row>
    <row r="30" spans="1:18" s="82" customFormat="1" ht="15" customHeight="1">
      <c r="A30" s="117"/>
      <c r="B30" s="105" t="s">
        <v>82</v>
      </c>
      <c r="C30" s="427"/>
      <c r="D30" s="427"/>
      <c r="E30" s="427"/>
      <c r="F30" s="423">
        <f t="shared" si="6"/>
        <v>0</v>
      </c>
      <c r="G30" s="427"/>
      <c r="H30" s="427"/>
      <c r="I30" s="427"/>
      <c r="J30" s="423">
        <f t="shared" si="1"/>
        <v>0</v>
      </c>
      <c r="K30" s="427"/>
      <c r="L30" s="427"/>
      <c r="M30" s="427"/>
      <c r="N30" s="423">
        <f t="shared" si="2"/>
        <v>0</v>
      </c>
      <c r="O30" s="427">
        <f t="shared" si="7"/>
        <v>0</v>
      </c>
      <c r="P30" s="427"/>
      <c r="Q30" s="427"/>
      <c r="R30" s="423">
        <f t="shared" si="3"/>
        <v>0</v>
      </c>
    </row>
    <row r="31" spans="1:18" s="82" customFormat="1" ht="15" customHeight="1">
      <c r="A31" s="117"/>
      <c r="B31" s="105" t="s">
        <v>83</v>
      </c>
      <c r="C31" s="421"/>
      <c r="D31" s="421"/>
      <c r="E31" s="421"/>
      <c r="F31" s="421">
        <f t="shared" si="6"/>
        <v>0</v>
      </c>
      <c r="G31" s="421"/>
      <c r="H31" s="421"/>
      <c r="I31" s="421"/>
      <c r="J31" s="421">
        <f t="shared" si="1"/>
        <v>0</v>
      </c>
      <c r="K31" s="421"/>
      <c r="L31" s="421"/>
      <c r="M31" s="421"/>
      <c r="N31" s="421">
        <f t="shared" si="2"/>
        <v>0</v>
      </c>
      <c r="O31" s="421">
        <f t="shared" si="7"/>
        <v>0</v>
      </c>
      <c r="P31" s="421"/>
      <c r="Q31" s="421"/>
      <c r="R31" s="421">
        <f t="shared" si="3"/>
        <v>0</v>
      </c>
    </row>
    <row r="32" spans="1:18" s="82" customFormat="1" ht="15" customHeight="1">
      <c r="A32" s="117"/>
      <c r="B32" s="105" t="s">
        <v>84</v>
      </c>
      <c r="C32" s="420"/>
      <c r="D32" s="420"/>
      <c r="E32" s="420"/>
      <c r="F32" s="420">
        <f t="shared" si="6"/>
        <v>0</v>
      </c>
      <c r="G32" s="420"/>
      <c r="H32" s="420"/>
      <c r="I32" s="420"/>
      <c r="J32" s="420">
        <f t="shared" si="1"/>
        <v>0</v>
      </c>
      <c r="K32" s="420"/>
      <c r="L32" s="420"/>
      <c r="M32" s="420"/>
      <c r="N32" s="420">
        <f t="shared" si="2"/>
        <v>0</v>
      </c>
      <c r="O32" s="420">
        <f t="shared" si="7"/>
        <v>0</v>
      </c>
      <c r="P32" s="420"/>
      <c r="Q32" s="420"/>
      <c r="R32" s="420">
        <f t="shared" si="3"/>
        <v>0</v>
      </c>
    </row>
    <row r="33" spans="1:18" s="82" customFormat="1" ht="15" customHeight="1">
      <c r="A33" s="117"/>
      <c r="B33" s="111" t="s">
        <v>85</v>
      </c>
      <c r="C33" s="118"/>
      <c r="D33" s="422"/>
      <c r="E33" s="118"/>
      <c r="F33" s="420">
        <f t="shared" si="6"/>
        <v>0</v>
      </c>
      <c r="G33" s="118"/>
      <c r="H33" s="422"/>
      <c r="I33" s="118"/>
      <c r="J33" s="420">
        <f t="shared" si="1"/>
        <v>0</v>
      </c>
      <c r="K33" s="118"/>
      <c r="L33" s="422"/>
      <c r="M33" s="118"/>
      <c r="N33" s="420">
        <f t="shared" si="2"/>
        <v>0</v>
      </c>
      <c r="O33" s="118">
        <f t="shared" si="7"/>
        <v>0</v>
      </c>
      <c r="P33" s="422"/>
      <c r="Q33" s="118"/>
      <c r="R33" s="420">
        <f t="shared" si="3"/>
        <v>0</v>
      </c>
    </row>
    <row r="34" spans="1:18" s="82" customFormat="1" ht="15" customHeight="1">
      <c r="A34" s="117"/>
      <c r="B34" s="105" t="s">
        <v>86</v>
      </c>
      <c r="C34" s="427"/>
      <c r="D34" s="427"/>
      <c r="E34" s="427"/>
      <c r="F34" s="423">
        <f t="shared" si="6"/>
        <v>0</v>
      </c>
      <c r="G34" s="427"/>
      <c r="H34" s="427"/>
      <c r="I34" s="427"/>
      <c r="J34" s="423">
        <f t="shared" si="1"/>
        <v>0</v>
      </c>
      <c r="K34" s="427"/>
      <c r="L34" s="427"/>
      <c r="M34" s="427"/>
      <c r="N34" s="423">
        <f t="shared" si="2"/>
        <v>0</v>
      </c>
      <c r="O34" s="427">
        <f t="shared" si="7"/>
        <v>0</v>
      </c>
      <c r="P34" s="427"/>
      <c r="Q34" s="427"/>
      <c r="R34" s="423">
        <f t="shared" si="3"/>
        <v>0</v>
      </c>
    </row>
    <row r="35" spans="1:18" s="82" customFormat="1" ht="15" customHeight="1">
      <c r="A35" s="117"/>
      <c r="B35" s="105" t="s">
        <v>87</v>
      </c>
      <c r="C35" s="427"/>
      <c r="D35" s="427"/>
      <c r="E35" s="427"/>
      <c r="F35" s="423">
        <f t="shared" si="6"/>
        <v>0</v>
      </c>
      <c r="G35" s="427"/>
      <c r="H35" s="427"/>
      <c r="I35" s="427"/>
      <c r="J35" s="423">
        <f t="shared" si="1"/>
        <v>0</v>
      </c>
      <c r="K35" s="427"/>
      <c r="L35" s="427"/>
      <c r="M35" s="427"/>
      <c r="N35" s="423">
        <f t="shared" si="2"/>
        <v>0</v>
      </c>
      <c r="O35" s="427">
        <f t="shared" si="7"/>
        <v>0</v>
      </c>
      <c r="P35" s="427"/>
      <c r="Q35" s="427"/>
      <c r="R35" s="423">
        <f t="shared" si="3"/>
        <v>0</v>
      </c>
    </row>
    <row r="36" spans="1:18" s="82" customFormat="1" ht="15" customHeight="1" thickBot="1">
      <c r="A36" s="119"/>
      <c r="B36" s="109" t="s">
        <v>88</v>
      </c>
      <c r="C36" s="432"/>
      <c r="D36" s="432"/>
      <c r="E36" s="432"/>
      <c r="F36" s="433">
        <f t="shared" si="6"/>
        <v>0</v>
      </c>
      <c r="G36" s="432"/>
      <c r="H36" s="432"/>
      <c r="I36" s="432"/>
      <c r="J36" s="433">
        <f t="shared" si="1"/>
        <v>0</v>
      </c>
      <c r="K36" s="432"/>
      <c r="L36" s="432"/>
      <c r="M36" s="432"/>
      <c r="N36" s="433">
        <f t="shared" si="2"/>
        <v>0</v>
      </c>
      <c r="O36" s="432">
        <f t="shared" si="7"/>
        <v>0</v>
      </c>
      <c r="P36" s="432"/>
      <c r="Q36" s="432"/>
      <c r="R36" s="433">
        <f t="shared" si="3"/>
        <v>0</v>
      </c>
    </row>
    <row r="37" spans="1:18" s="104" customFormat="1" ht="15" customHeight="1">
      <c r="A37" s="120" t="s">
        <v>61</v>
      </c>
      <c r="B37" s="121" t="s">
        <v>62</v>
      </c>
      <c r="C37" s="434">
        <f>C38+C39+C40+C41+C42+C43+C44+C45+C46+C47</f>
        <v>0</v>
      </c>
      <c r="D37" s="434">
        <f>D38+D39+D40+D41+D42+D43+D44+D45+D46+D47</f>
        <v>0</v>
      </c>
      <c r="E37" s="434">
        <f>E38+E39+E40+E41+E42+E43+E44+E45+E46+E47</f>
        <v>0</v>
      </c>
      <c r="F37" s="435">
        <f t="shared" si="6"/>
        <v>0</v>
      </c>
      <c r="G37" s="434">
        <f>G38+G39+G40+G41+G42+G43+G44+G45+G46+G47</f>
        <v>0</v>
      </c>
      <c r="H37" s="434">
        <f>H38+H39+H40+H41+H42+H43+H44+H45+H46+H47</f>
        <v>0</v>
      </c>
      <c r="I37" s="434">
        <f>I38+I39+I40+I41+I42+I43+I44+I45+I46+I47</f>
        <v>0</v>
      </c>
      <c r="J37" s="435">
        <f t="shared" si="1"/>
        <v>0</v>
      </c>
      <c r="K37" s="434">
        <f>K38+K39+K40+K41+K42+K43+K44+K45+K46+K47</f>
        <v>0</v>
      </c>
      <c r="L37" s="434">
        <f>L38+L39+L40+L41+L42+L43+L44+L45+L46+L47</f>
        <v>0</v>
      </c>
      <c r="M37" s="434">
        <f>M38+M39+M40+M41+M42+M43+M44+M45+M46+M47</f>
        <v>0</v>
      </c>
      <c r="N37" s="435">
        <f t="shared" si="2"/>
        <v>0</v>
      </c>
      <c r="O37" s="434">
        <f>O38+O39+O40+O41+O42+O43+O44+O45+O46+O47</f>
        <v>0</v>
      </c>
      <c r="P37" s="434">
        <f>P38+P39+P40+P41+P42+P43+P44+P45+P46+P47</f>
        <v>0</v>
      </c>
      <c r="Q37" s="434">
        <f>Q38+Q39+Q40+Q41+Q42+Q43+Q44+Q45+Q46+Q47</f>
        <v>0</v>
      </c>
      <c r="R37" s="435">
        <f t="shared" si="3"/>
        <v>0</v>
      </c>
    </row>
    <row r="38" spans="1:18" s="112" customFormat="1" ht="15" customHeight="1">
      <c r="A38" s="117"/>
      <c r="B38" s="111" t="s">
        <v>101</v>
      </c>
      <c r="C38" s="422"/>
      <c r="D38" s="422"/>
      <c r="E38" s="422"/>
      <c r="F38" s="420">
        <f t="shared" si="6"/>
        <v>0</v>
      </c>
      <c r="G38" s="422"/>
      <c r="H38" s="422"/>
      <c r="I38" s="422"/>
      <c r="J38" s="420">
        <f t="shared" si="1"/>
        <v>0</v>
      </c>
      <c r="K38" s="422"/>
      <c r="L38" s="422"/>
      <c r="M38" s="422"/>
      <c r="N38" s="420">
        <f t="shared" si="2"/>
        <v>0</v>
      </c>
      <c r="O38" s="422">
        <f aca="true" t="shared" si="8" ref="O38:O47">SUM(G38+K38)</f>
        <v>0</v>
      </c>
      <c r="P38" s="422"/>
      <c r="Q38" s="422"/>
      <c r="R38" s="420">
        <f t="shared" si="3"/>
        <v>0</v>
      </c>
    </row>
    <row r="39" spans="1:18" s="82" customFormat="1" ht="15" customHeight="1">
      <c r="A39" s="117"/>
      <c r="B39" s="105" t="s">
        <v>91</v>
      </c>
      <c r="C39" s="427"/>
      <c r="D39" s="427"/>
      <c r="E39" s="427"/>
      <c r="F39" s="423">
        <f t="shared" si="6"/>
        <v>0</v>
      </c>
      <c r="G39" s="427"/>
      <c r="H39" s="427"/>
      <c r="I39" s="427"/>
      <c r="J39" s="423">
        <f t="shared" si="1"/>
        <v>0</v>
      </c>
      <c r="K39" s="427"/>
      <c r="L39" s="427"/>
      <c r="M39" s="427"/>
      <c r="N39" s="423">
        <f t="shared" si="2"/>
        <v>0</v>
      </c>
      <c r="O39" s="427">
        <f t="shared" si="8"/>
        <v>0</v>
      </c>
      <c r="P39" s="427"/>
      <c r="Q39" s="427"/>
      <c r="R39" s="423">
        <f t="shared" si="3"/>
        <v>0</v>
      </c>
    </row>
    <row r="40" spans="1:18" s="82" customFormat="1" ht="15" customHeight="1">
      <c r="A40" s="117"/>
      <c r="B40" s="105" t="s">
        <v>102</v>
      </c>
      <c r="C40" s="427"/>
      <c r="D40" s="427"/>
      <c r="E40" s="427"/>
      <c r="F40" s="423">
        <f t="shared" si="6"/>
        <v>0</v>
      </c>
      <c r="G40" s="427"/>
      <c r="H40" s="427"/>
      <c r="I40" s="427"/>
      <c r="J40" s="423">
        <f t="shared" si="1"/>
        <v>0</v>
      </c>
      <c r="K40" s="427"/>
      <c r="L40" s="427"/>
      <c r="M40" s="427"/>
      <c r="N40" s="423">
        <f t="shared" si="2"/>
        <v>0</v>
      </c>
      <c r="O40" s="427">
        <f t="shared" si="8"/>
        <v>0</v>
      </c>
      <c r="P40" s="427"/>
      <c r="Q40" s="427"/>
      <c r="R40" s="423">
        <f t="shared" si="3"/>
        <v>0</v>
      </c>
    </row>
    <row r="41" spans="1:18" s="82" customFormat="1" ht="15" customHeight="1">
      <c r="A41" s="117"/>
      <c r="B41" s="105" t="s">
        <v>93</v>
      </c>
      <c r="C41" s="427"/>
      <c r="D41" s="427"/>
      <c r="E41" s="427"/>
      <c r="F41" s="423">
        <f t="shared" si="6"/>
        <v>0</v>
      </c>
      <c r="G41" s="427"/>
      <c r="H41" s="427"/>
      <c r="I41" s="427"/>
      <c r="J41" s="423">
        <f t="shared" si="1"/>
        <v>0</v>
      </c>
      <c r="K41" s="427"/>
      <c r="L41" s="427"/>
      <c r="M41" s="427"/>
      <c r="N41" s="423">
        <f t="shared" si="2"/>
        <v>0</v>
      </c>
      <c r="O41" s="427">
        <f t="shared" si="8"/>
        <v>0</v>
      </c>
      <c r="P41" s="427"/>
      <c r="Q41" s="427"/>
      <c r="R41" s="423">
        <f t="shared" si="3"/>
        <v>0</v>
      </c>
    </row>
    <row r="42" spans="1:18" s="82" customFormat="1" ht="15" customHeight="1">
      <c r="A42" s="117"/>
      <c r="B42" s="105" t="s">
        <v>103</v>
      </c>
      <c r="C42" s="427"/>
      <c r="D42" s="427"/>
      <c r="E42" s="427"/>
      <c r="F42" s="423">
        <f t="shared" si="6"/>
        <v>0</v>
      </c>
      <c r="G42" s="427"/>
      <c r="H42" s="427"/>
      <c r="I42" s="427"/>
      <c r="J42" s="423">
        <f t="shared" si="1"/>
        <v>0</v>
      </c>
      <c r="K42" s="427"/>
      <c r="L42" s="427"/>
      <c r="M42" s="427"/>
      <c r="N42" s="423">
        <f t="shared" si="2"/>
        <v>0</v>
      </c>
      <c r="O42" s="427">
        <f t="shared" si="8"/>
        <v>0</v>
      </c>
      <c r="P42" s="427"/>
      <c r="Q42" s="427"/>
      <c r="R42" s="423">
        <f t="shared" si="3"/>
        <v>0</v>
      </c>
    </row>
    <row r="43" spans="1:18" s="82" customFormat="1" ht="15" customHeight="1">
      <c r="A43" s="117"/>
      <c r="B43" s="105" t="s">
        <v>104</v>
      </c>
      <c r="C43" s="427"/>
      <c r="D43" s="427"/>
      <c r="E43" s="427"/>
      <c r="F43" s="423">
        <f t="shared" si="6"/>
        <v>0</v>
      </c>
      <c r="G43" s="427"/>
      <c r="H43" s="427"/>
      <c r="I43" s="427"/>
      <c r="J43" s="423">
        <f t="shared" si="1"/>
        <v>0</v>
      </c>
      <c r="K43" s="427"/>
      <c r="L43" s="427"/>
      <c r="M43" s="427"/>
      <c r="N43" s="423">
        <f t="shared" si="2"/>
        <v>0</v>
      </c>
      <c r="O43" s="427">
        <f t="shared" si="8"/>
        <v>0</v>
      </c>
      <c r="P43" s="427"/>
      <c r="Q43" s="427"/>
      <c r="R43" s="423">
        <f t="shared" si="3"/>
        <v>0</v>
      </c>
    </row>
    <row r="44" spans="1:18" s="82" customFormat="1" ht="15" customHeight="1">
      <c r="A44" s="117"/>
      <c r="B44" s="105" t="s">
        <v>105</v>
      </c>
      <c r="C44" s="427"/>
      <c r="D44" s="427"/>
      <c r="E44" s="427"/>
      <c r="F44" s="423">
        <f t="shared" si="6"/>
        <v>0</v>
      </c>
      <c r="G44" s="427"/>
      <c r="H44" s="427"/>
      <c r="I44" s="427"/>
      <c r="J44" s="423">
        <f t="shared" si="1"/>
        <v>0</v>
      </c>
      <c r="K44" s="427"/>
      <c r="L44" s="427"/>
      <c r="M44" s="427"/>
      <c r="N44" s="423">
        <f t="shared" si="2"/>
        <v>0</v>
      </c>
      <c r="O44" s="427">
        <f t="shared" si="8"/>
        <v>0</v>
      </c>
      <c r="P44" s="427"/>
      <c r="Q44" s="427"/>
      <c r="R44" s="423">
        <f t="shared" si="3"/>
        <v>0</v>
      </c>
    </row>
    <row r="45" spans="1:18" s="82" customFormat="1" ht="15" customHeight="1">
      <c r="A45" s="117"/>
      <c r="B45" s="105" t="s">
        <v>106</v>
      </c>
      <c r="C45" s="427"/>
      <c r="D45" s="427"/>
      <c r="E45" s="427"/>
      <c r="F45" s="423">
        <f t="shared" si="6"/>
        <v>0</v>
      </c>
      <c r="G45" s="427"/>
      <c r="H45" s="427"/>
      <c r="I45" s="427"/>
      <c r="J45" s="423">
        <f t="shared" si="1"/>
        <v>0</v>
      </c>
      <c r="K45" s="427"/>
      <c r="L45" s="427"/>
      <c r="M45" s="427"/>
      <c r="N45" s="423">
        <f t="shared" si="2"/>
        <v>0</v>
      </c>
      <c r="O45" s="427">
        <f t="shared" si="8"/>
        <v>0</v>
      </c>
      <c r="P45" s="427"/>
      <c r="Q45" s="427"/>
      <c r="R45" s="423">
        <f t="shared" si="3"/>
        <v>0</v>
      </c>
    </row>
    <row r="46" spans="1:18" s="82" customFormat="1" ht="15" customHeight="1">
      <c r="A46" s="117"/>
      <c r="B46" s="105" t="s">
        <v>107</v>
      </c>
      <c r="C46" s="427"/>
      <c r="D46" s="427"/>
      <c r="E46" s="427"/>
      <c r="F46" s="423">
        <f>SUM(C46:E46)</f>
        <v>0</v>
      </c>
      <c r="G46" s="427"/>
      <c r="H46" s="427"/>
      <c r="I46" s="427"/>
      <c r="J46" s="423">
        <f>SUM(G46:I46)</f>
        <v>0</v>
      </c>
      <c r="K46" s="427"/>
      <c r="L46" s="427"/>
      <c r="M46" s="427"/>
      <c r="N46" s="423">
        <f>SUM(K46:M46)</f>
        <v>0</v>
      </c>
      <c r="O46" s="427">
        <f t="shared" si="8"/>
        <v>0</v>
      </c>
      <c r="P46" s="427"/>
      <c r="Q46" s="427"/>
      <c r="R46" s="423">
        <f>SUM(O46:Q46)</f>
        <v>0</v>
      </c>
    </row>
    <row r="47" spans="1:18" s="82" customFormat="1" ht="15" customHeight="1" thickBot="1">
      <c r="A47" s="119"/>
      <c r="B47" s="109" t="s">
        <v>108</v>
      </c>
      <c r="C47" s="432"/>
      <c r="D47" s="432"/>
      <c r="E47" s="432"/>
      <c r="F47" s="433">
        <f>SUM(C47:E47)</f>
        <v>0</v>
      </c>
      <c r="G47" s="432"/>
      <c r="H47" s="432"/>
      <c r="I47" s="432"/>
      <c r="J47" s="433">
        <f>SUM(G47:I47)</f>
        <v>0</v>
      </c>
      <c r="K47" s="432"/>
      <c r="L47" s="432"/>
      <c r="M47" s="432"/>
      <c r="N47" s="433">
        <f>SUM(K47:M47)</f>
        <v>0</v>
      </c>
      <c r="O47" s="432">
        <f t="shared" si="8"/>
        <v>0</v>
      </c>
      <c r="P47" s="432"/>
      <c r="Q47" s="432"/>
      <c r="R47" s="433">
        <f>SUM(O47:Q47)</f>
        <v>0</v>
      </c>
    </row>
    <row r="48" s="82" customFormat="1" ht="13.5" thickBot="1">
      <c r="B48" s="76"/>
    </row>
    <row r="49" spans="1:18" s="82" customFormat="1" ht="15" customHeight="1" thickBot="1">
      <c r="A49" s="122"/>
      <c r="B49" s="408" t="s">
        <v>109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1:18" s="82" customFormat="1" ht="15" customHeight="1">
      <c r="A50" s="124"/>
      <c r="B50" s="125" t="s">
        <v>110</v>
      </c>
      <c r="C50" s="95">
        <f>C3+C15</f>
        <v>0</v>
      </c>
      <c r="D50" s="95">
        <f>D3+D15</f>
        <v>0</v>
      </c>
      <c r="E50" s="95">
        <f>E3+E15</f>
        <v>0</v>
      </c>
      <c r="F50" s="95">
        <f>SUM(C50:E50)</f>
        <v>0</v>
      </c>
      <c r="G50" s="95">
        <f>G3+G15</f>
        <v>0</v>
      </c>
      <c r="H50" s="95">
        <f>H3+H15</f>
        <v>0</v>
      </c>
      <c r="I50" s="95">
        <f>I3+I15</f>
        <v>0</v>
      </c>
      <c r="J50" s="95">
        <f>SUM(G50:I50)</f>
        <v>0</v>
      </c>
      <c r="K50" s="95">
        <f>K3+K15</f>
        <v>50</v>
      </c>
      <c r="L50" s="95">
        <f>L3+L15</f>
        <v>0</v>
      </c>
      <c r="M50" s="95">
        <f>M3+M15</f>
        <v>0</v>
      </c>
      <c r="N50" s="95">
        <f>SUM(K50:M50)</f>
        <v>50</v>
      </c>
      <c r="O50" s="95">
        <f>O3+O15</f>
        <v>50</v>
      </c>
      <c r="P50" s="95">
        <f>P3+P15</f>
        <v>0</v>
      </c>
      <c r="Q50" s="95">
        <f>Q3+Q15</f>
        <v>0</v>
      </c>
      <c r="R50" s="95">
        <f>SUM(O50:Q50)</f>
        <v>50</v>
      </c>
    </row>
    <row r="51" spans="1:18" s="82" customFormat="1" ht="15" customHeight="1" thickBot="1">
      <c r="A51" s="126"/>
      <c r="B51" s="127" t="s">
        <v>111</v>
      </c>
      <c r="C51" s="96">
        <f>C26+C37</f>
        <v>0</v>
      </c>
      <c r="D51" s="96">
        <f>D26+D37</f>
        <v>0</v>
      </c>
      <c r="E51" s="96">
        <f>E26+E37</f>
        <v>0</v>
      </c>
      <c r="F51" s="96">
        <f>SUM(C51:E51)</f>
        <v>0</v>
      </c>
      <c r="G51" s="96">
        <f>G26+G37</f>
        <v>0</v>
      </c>
      <c r="H51" s="96">
        <f>H26+H37</f>
        <v>0</v>
      </c>
      <c r="I51" s="96">
        <f>I26+I37</f>
        <v>0</v>
      </c>
      <c r="J51" s="96">
        <f>SUM(G51:I51)</f>
        <v>0</v>
      </c>
      <c r="K51" s="96">
        <f>K26+K37</f>
        <v>0</v>
      </c>
      <c r="L51" s="96">
        <f>L26+L37</f>
        <v>0</v>
      </c>
      <c r="M51" s="96">
        <f>M26+M37</f>
        <v>0</v>
      </c>
      <c r="N51" s="96">
        <f>SUM(K51:M51)</f>
        <v>0</v>
      </c>
      <c r="O51" s="96">
        <f>O26+O37</f>
        <v>0</v>
      </c>
      <c r="P51" s="96">
        <f>P26+P37</f>
        <v>0</v>
      </c>
      <c r="Q51" s="96">
        <f>Q26+Q37</f>
        <v>0</v>
      </c>
      <c r="R51" s="96">
        <f>SUM(O51:Q51)</f>
        <v>0</v>
      </c>
    </row>
    <row r="52" spans="1:18" s="82" customFormat="1" ht="15" customHeight="1" thickBot="1">
      <c r="A52" s="122"/>
      <c r="B52" s="123" t="s">
        <v>109</v>
      </c>
      <c r="C52" s="128">
        <f aca="true" t="shared" si="9" ref="C52:R52">SUM(C50:C51)</f>
        <v>0</v>
      </c>
      <c r="D52" s="128">
        <f t="shared" si="9"/>
        <v>0</v>
      </c>
      <c r="E52" s="128">
        <f t="shared" si="9"/>
        <v>0</v>
      </c>
      <c r="F52" s="128">
        <f t="shared" si="9"/>
        <v>0</v>
      </c>
      <c r="G52" s="128">
        <f t="shared" si="9"/>
        <v>0</v>
      </c>
      <c r="H52" s="128">
        <f t="shared" si="9"/>
        <v>0</v>
      </c>
      <c r="I52" s="128">
        <f t="shared" si="9"/>
        <v>0</v>
      </c>
      <c r="J52" s="128">
        <f t="shared" si="9"/>
        <v>0</v>
      </c>
      <c r="K52" s="128">
        <f t="shared" si="9"/>
        <v>50</v>
      </c>
      <c r="L52" s="128">
        <f t="shared" si="9"/>
        <v>0</v>
      </c>
      <c r="M52" s="128">
        <f t="shared" si="9"/>
        <v>0</v>
      </c>
      <c r="N52" s="128">
        <f t="shared" si="9"/>
        <v>50</v>
      </c>
      <c r="O52" s="128">
        <f t="shared" si="9"/>
        <v>50</v>
      </c>
      <c r="P52" s="128">
        <f t="shared" si="9"/>
        <v>0</v>
      </c>
      <c r="Q52" s="128">
        <f t="shared" si="9"/>
        <v>0</v>
      </c>
      <c r="R52" s="128">
        <f t="shared" si="9"/>
        <v>50</v>
      </c>
    </row>
  </sheetData>
  <mergeCells count="6">
    <mergeCell ref="K1:N1"/>
    <mergeCell ref="O1:R1"/>
    <mergeCell ref="A1:A2"/>
    <mergeCell ref="C1:F1"/>
    <mergeCell ref="B1:B2"/>
    <mergeCell ref="G1:J1"/>
  </mergeCells>
  <printOptions horizontalCentered="1"/>
  <pageMargins left="0.3937007874015748" right="0.3937007874015748" top="1.1811023622047245" bottom="1.1811023622047245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Roman,Normál"
PESTERZSÉBETI ÖRMÉNY NEMZETISÉGI ÖNKORMÁNYZAT 2014. ÉVI ÁTADOTT PÉNZESZKÖZEI
(e Ft)&amp;R&amp;"Times New Roman,Normál"3. sz. melléklet&amp;"MS Sans Serif,Normál"
15/2014. (VI.27.) ÖNÖ sz. határozat alapján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9">
    <pageSetUpPr fitToPage="1"/>
  </sheetPr>
  <dimension ref="A1:R20"/>
  <sheetViews>
    <sheetView view="pageBreakPreview" zoomScale="60" zoomScaleNormal="80" workbookViewId="0" topLeftCell="E1">
      <pane ySplit="1" topLeftCell="BM2" activePane="bottomLeft" state="frozen"/>
      <selection pane="topLeft" activeCell="A5" sqref="A5"/>
      <selection pane="bottomLeft" activeCell="O1" sqref="O1:R1"/>
    </sheetView>
  </sheetViews>
  <sheetFormatPr defaultColWidth="9.140625" defaultRowHeight="12.75"/>
  <cols>
    <col min="1" max="1" width="9.140625" style="84" customWidth="1"/>
    <col min="2" max="2" width="69.57421875" style="84" bestFit="1" customWidth="1"/>
    <col min="3" max="4" width="15.00390625" style="84" customWidth="1"/>
    <col min="5" max="5" width="17.7109375" style="84" bestFit="1" customWidth="1"/>
    <col min="6" max="6" width="15.00390625" style="84" customWidth="1"/>
    <col min="7" max="8" width="15.00390625" style="84" hidden="1" customWidth="1"/>
    <col min="9" max="9" width="17.7109375" style="84" hidden="1" customWidth="1"/>
    <col min="10" max="10" width="15.00390625" style="84" hidden="1" customWidth="1"/>
    <col min="11" max="12" width="15.00390625" style="84" customWidth="1"/>
    <col min="13" max="13" width="17.7109375" style="84" bestFit="1" customWidth="1"/>
    <col min="14" max="16" width="15.00390625" style="84" customWidth="1"/>
    <col min="17" max="17" width="17.7109375" style="84" bestFit="1" customWidth="1"/>
    <col min="18" max="18" width="15.00390625" style="84" customWidth="1"/>
    <col min="19" max="16384" width="9.140625" style="84" customWidth="1"/>
  </cols>
  <sheetData>
    <row r="1" spans="1:18" ht="13.5" customHeight="1">
      <c r="A1" s="470" t="s">
        <v>0</v>
      </c>
      <c r="B1" s="459" t="s">
        <v>112</v>
      </c>
      <c r="C1" s="455" t="s">
        <v>361</v>
      </c>
      <c r="D1" s="455"/>
      <c r="E1" s="455"/>
      <c r="F1" s="456"/>
      <c r="G1" s="455" t="s">
        <v>366</v>
      </c>
      <c r="H1" s="455"/>
      <c r="I1" s="455"/>
      <c r="J1" s="456"/>
      <c r="K1" s="455" t="s">
        <v>367</v>
      </c>
      <c r="L1" s="455"/>
      <c r="M1" s="455"/>
      <c r="N1" s="456"/>
      <c r="O1" s="455" t="s">
        <v>370</v>
      </c>
      <c r="P1" s="455"/>
      <c r="Q1" s="455"/>
      <c r="R1" s="456"/>
    </row>
    <row r="2" spans="1:18" ht="39" thickBot="1">
      <c r="A2" s="471"/>
      <c r="B2" s="460"/>
      <c r="C2" s="100" t="s">
        <v>2</v>
      </c>
      <c r="D2" s="100" t="s">
        <v>3</v>
      </c>
      <c r="E2" s="100" t="s">
        <v>4</v>
      </c>
      <c r="F2" s="101" t="s">
        <v>5</v>
      </c>
      <c r="G2" s="100" t="s">
        <v>2</v>
      </c>
      <c r="H2" s="100" t="s">
        <v>3</v>
      </c>
      <c r="I2" s="100" t="s">
        <v>4</v>
      </c>
      <c r="J2" s="101" t="s">
        <v>5</v>
      </c>
      <c r="K2" s="100" t="s">
        <v>2</v>
      </c>
      <c r="L2" s="100" t="s">
        <v>3</v>
      </c>
      <c r="M2" s="100" t="s">
        <v>4</v>
      </c>
      <c r="N2" s="101" t="s">
        <v>5</v>
      </c>
      <c r="O2" s="100" t="s">
        <v>2</v>
      </c>
      <c r="P2" s="100" t="s">
        <v>3</v>
      </c>
      <c r="Q2" s="100" t="s">
        <v>4</v>
      </c>
      <c r="R2" s="101" t="s">
        <v>5</v>
      </c>
    </row>
    <row r="3" spans="1:18" ht="12.75">
      <c r="A3" s="115" t="s">
        <v>113</v>
      </c>
      <c r="B3" s="116" t="s">
        <v>114</v>
      </c>
      <c r="C3" s="116">
        <f>C4</f>
        <v>0</v>
      </c>
      <c r="D3" s="116">
        <f>D4</f>
        <v>0</v>
      </c>
      <c r="E3" s="116">
        <f>E4</f>
        <v>0</v>
      </c>
      <c r="F3" s="116">
        <f aca="true" t="shared" si="0" ref="F3:F11">SUM(C3:E3)</f>
        <v>0</v>
      </c>
      <c r="G3" s="116">
        <f>G4</f>
        <v>0</v>
      </c>
      <c r="H3" s="116">
        <f>H4</f>
        <v>0</v>
      </c>
      <c r="I3" s="116">
        <f>I4</f>
        <v>0</v>
      </c>
      <c r="J3" s="116">
        <f aca="true" t="shared" si="1" ref="J3:J20">SUM(G3:I3)</f>
        <v>0</v>
      </c>
      <c r="K3" s="116">
        <f>K4</f>
        <v>0</v>
      </c>
      <c r="L3" s="116">
        <f>L4</f>
        <v>0</v>
      </c>
      <c r="M3" s="116">
        <f>M4</f>
        <v>0</v>
      </c>
      <c r="N3" s="116">
        <f aca="true" t="shared" si="2" ref="N3:N20">SUM(K3:M3)</f>
        <v>0</v>
      </c>
      <c r="O3" s="440">
        <f>O4</f>
        <v>0</v>
      </c>
      <c r="P3" s="116">
        <f>P4</f>
        <v>0</v>
      </c>
      <c r="Q3" s="116">
        <f>Q4</f>
        <v>0</v>
      </c>
      <c r="R3" s="116">
        <f aca="true" t="shared" si="3" ref="R3:R20">SUM(O3:Q3)</f>
        <v>0</v>
      </c>
    </row>
    <row r="4" spans="1:18" ht="12.75">
      <c r="A4" s="110" t="s">
        <v>115</v>
      </c>
      <c r="B4" s="130" t="s">
        <v>116</v>
      </c>
      <c r="C4" s="131"/>
      <c r="D4" s="131"/>
      <c r="E4" s="131"/>
      <c r="F4" s="89">
        <f t="shared" si="0"/>
        <v>0</v>
      </c>
      <c r="G4" s="131"/>
      <c r="H4" s="131"/>
      <c r="I4" s="131"/>
      <c r="J4" s="89">
        <f t="shared" si="1"/>
        <v>0</v>
      </c>
      <c r="K4" s="131"/>
      <c r="L4" s="131"/>
      <c r="M4" s="131"/>
      <c r="N4" s="89">
        <f t="shared" si="2"/>
        <v>0</v>
      </c>
      <c r="O4" s="441">
        <f>SUM(G4+K4)</f>
        <v>0</v>
      </c>
      <c r="P4" s="131"/>
      <c r="Q4" s="131"/>
      <c r="R4" s="89">
        <f t="shared" si="3"/>
        <v>0</v>
      </c>
    </row>
    <row r="5" spans="1:18" ht="15" customHeight="1">
      <c r="A5" s="132" t="s">
        <v>117</v>
      </c>
      <c r="B5" s="133" t="s">
        <v>118</v>
      </c>
      <c r="C5" s="134">
        <f>C6+C7+C8+C9+C10+C11+C12</f>
        <v>0</v>
      </c>
      <c r="D5" s="134">
        <f>D6+D7+D8+D9+D10+D11+D12</f>
        <v>0</v>
      </c>
      <c r="E5" s="134">
        <f>E6+E7+E8+E9+E10+E11+E12</f>
        <v>0</v>
      </c>
      <c r="F5" s="134">
        <f t="shared" si="0"/>
        <v>0</v>
      </c>
      <c r="G5" s="134">
        <f>G6+G7+G8+G9+G10+G11+G12</f>
        <v>0</v>
      </c>
      <c r="H5" s="134">
        <f>H6+H7+H8+H9+H10+H11+H12</f>
        <v>0</v>
      </c>
      <c r="I5" s="134">
        <f>I6+I7+I8+I9+I10+I11+I12</f>
        <v>0</v>
      </c>
      <c r="J5" s="134">
        <f t="shared" si="1"/>
        <v>0</v>
      </c>
      <c r="K5" s="134">
        <f>K6+K7+K8+K9+K10+K11+K12</f>
        <v>0</v>
      </c>
      <c r="L5" s="134">
        <f>L6+L7+L8+L9+L10+L11+L12</f>
        <v>0</v>
      </c>
      <c r="M5" s="134">
        <f>M6+M7+M8+M9+M10+M11+M12</f>
        <v>0</v>
      </c>
      <c r="N5" s="134">
        <f t="shared" si="2"/>
        <v>0</v>
      </c>
      <c r="O5" s="436">
        <f>O6+O7+O8+O9+O10+O11+O12</f>
        <v>0</v>
      </c>
      <c r="P5" s="134">
        <f>P6+P7+P8+P9+P10+P11+P12</f>
        <v>0</v>
      </c>
      <c r="Q5" s="134">
        <f>Q6+Q7+Q8+Q9+Q10+Q11+Q12</f>
        <v>0</v>
      </c>
      <c r="R5" s="134">
        <f t="shared" si="3"/>
        <v>0</v>
      </c>
    </row>
    <row r="6" spans="1:18" ht="15" customHeight="1">
      <c r="A6" s="117" t="s">
        <v>119</v>
      </c>
      <c r="B6" s="135" t="s">
        <v>120</v>
      </c>
      <c r="C6" s="136"/>
      <c r="D6" s="136"/>
      <c r="E6" s="136"/>
      <c r="F6" s="89">
        <f t="shared" si="0"/>
        <v>0</v>
      </c>
      <c r="G6" s="136"/>
      <c r="H6" s="136"/>
      <c r="I6" s="136"/>
      <c r="J6" s="89">
        <f t="shared" si="1"/>
        <v>0</v>
      </c>
      <c r="K6" s="136"/>
      <c r="L6" s="136"/>
      <c r="M6" s="136"/>
      <c r="N6" s="89">
        <f t="shared" si="2"/>
        <v>0</v>
      </c>
      <c r="O6" s="437">
        <f aca="true" t="shared" si="4" ref="O6:O12">SUM(G6+K6)</f>
        <v>0</v>
      </c>
      <c r="P6" s="136"/>
      <c r="Q6" s="136"/>
      <c r="R6" s="89">
        <f t="shared" si="3"/>
        <v>0</v>
      </c>
    </row>
    <row r="7" spans="1:18" ht="15" customHeight="1">
      <c r="A7" s="117" t="s">
        <v>121</v>
      </c>
      <c r="B7" s="135" t="s">
        <v>122</v>
      </c>
      <c r="C7" s="137"/>
      <c r="D7" s="137"/>
      <c r="E7" s="137"/>
      <c r="F7" s="89">
        <f t="shared" si="0"/>
        <v>0</v>
      </c>
      <c r="G7" s="137"/>
      <c r="H7" s="137"/>
      <c r="I7" s="137"/>
      <c r="J7" s="89">
        <f t="shared" si="1"/>
        <v>0</v>
      </c>
      <c r="K7" s="137"/>
      <c r="L7" s="137"/>
      <c r="M7" s="137"/>
      <c r="N7" s="89">
        <f t="shared" si="2"/>
        <v>0</v>
      </c>
      <c r="O7" s="442">
        <f t="shared" si="4"/>
        <v>0</v>
      </c>
      <c r="P7" s="137"/>
      <c r="Q7" s="137"/>
      <c r="R7" s="89">
        <f t="shared" si="3"/>
        <v>0</v>
      </c>
    </row>
    <row r="8" spans="1:18" ht="15" customHeight="1">
      <c r="A8" s="117" t="s">
        <v>123</v>
      </c>
      <c r="B8" s="135" t="s">
        <v>124</v>
      </c>
      <c r="C8" s="138"/>
      <c r="D8" s="138"/>
      <c r="E8" s="138"/>
      <c r="F8" s="89">
        <f t="shared" si="0"/>
        <v>0</v>
      </c>
      <c r="G8" s="138"/>
      <c r="H8" s="138"/>
      <c r="I8" s="138"/>
      <c r="J8" s="89">
        <f t="shared" si="1"/>
        <v>0</v>
      </c>
      <c r="K8" s="138"/>
      <c r="L8" s="138"/>
      <c r="M8" s="138"/>
      <c r="N8" s="89">
        <f t="shared" si="2"/>
        <v>0</v>
      </c>
      <c r="O8" s="443">
        <f t="shared" si="4"/>
        <v>0</v>
      </c>
      <c r="P8" s="138"/>
      <c r="Q8" s="138"/>
      <c r="R8" s="89">
        <f t="shared" si="3"/>
        <v>0</v>
      </c>
    </row>
    <row r="9" spans="1:18" ht="15" customHeight="1">
      <c r="A9" s="117" t="s">
        <v>125</v>
      </c>
      <c r="B9" s="135" t="s">
        <v>126</v>
      </c>
      <c r="C9" s="139"/>
      <c r="D9" s="139"/>
      <c r="E9" s="139"/>
      <c r="F9" s="89">
        <f t="shared" si="0"/>
        <v>0</v>
      </c>
      <c r="G9" s="139"/>
      <c r="H9" s="139"/>
      <c r="I9" s="139"/>
      <c r="J9" s="89">
        <f t="shared" si="1"/>
        <v>0</v>
      </c>
      <c r="K9" s="139"/>
      <c r="L9" s="139"/>
      <c r="M9" s="139"/>
      <c r="N9" s="89">
        <f t="shared" si="2"/>
        <v>0</v>
      </c>
      <c r="O9" s="438">
        <f t="shared" si="4"/>
        <v>0</v>
      </c>
      <c r="P9" s="139"/>
      <c r="Q9" s="139"/>
      <c r="R9" s="89">
        <f t="shared" si="3"/>
        <v>0</v>
      </c>
    </row>
    <row r="10" spans="1:18" ht="15" customHeight="1">
      <c r="A10" s="117" t="s">
        <v>127</v>
      </c>
      <c r="B10" s="135" t="s">
        <v>128</v>
      </c>
      <c r="C10" s="139"/>
      <c r="D10" s="139"/>
      <c r="E10" s="139"/>
      <c r="F10" s="89">
        <f t="shared" si="0"/>
        <v>0</v>
      </c>
      <c r="G10" s="139"/>
      <c r="H10" s="139"/>
      <c r="I10" s="139"/>
      <c r="J10" s="89">
        <f t="shared" si="1"/>
        <v>0</v>
      </c>
      <c r="K10" s="139"/>
      <c r="L10" s="139"/>
      <c r="M10" s="139"/>
      <c r="N10" s="89">
        <f t="shared" si="2"/>
        <v>0</v>
      </c>
      <c r="O10" s="438">
        <f t="shared" si="4"/>
        <v>0</v>
      </c>
      <c r="P10" s="139"/>
      <c r="Q10" s="139"/>
      <c r="R10" s="89">
        <f t="shared" si="3"/>
        <v>0</v>
      </c>
    </row>
    <row r="11" spans="1:18" ht="15" customHeight="1">
      <c r="A11" s="117" t="s">
        <v>129</v>
      </c>
      <c r="B11" s="135" t="s">
        <v>130</v>
      </c>
      <c r="C11" s="140"/>
      <c r="D11" s="140"/>
      <c r="E11" s="140"/>
      <c r="F11" s="89">
        <f t="shared" si="0"/>
        <v>0</v>
      </c>
      <c r="G11" s="140"/>
      <c r="H11" s="140"/>
      <c r="I11" s="140"/>
      <c r="J11" s="89">
        <f t="shared" si="1"/>
        <v>0</v>
      </c>
      <c r="K11" s="140"/>
      <c r="L11" s="140"/>
      <c r="M11" s="140"/>
      <c r="N11" s="89">
        <f t="shared" si="2"/>
        <v>0</v>
      </c>
      <c r="O11" s="444">
        <f t="shared" si="4"/>
        <v>0</v>
      </c>
      <c r="P11" s="140"/>
      <c r="Q11" s="140"/>
      <c r="R11" s="89">
        <f t="shared" si="3"/>
        <v>0</v>
      </c>
    </row>
    <row r="12" spans="1:18" ht="15" customHeight="1">
      <c r="A12" s="117" t="s">
        <v>131</v>
      </c>
      <c r="B12" s="130" t="s">
        <v>132</v>
      </c>
      <c r="C12" s="139"/>
      <c r="D12" s="139"/>
      <c r="E12" s="139"/>
      <c r="F12" s="89">
        <f aca="true" t="shared" si="5" ref="F12:F20">SUM(C12:E12)</f>
        <v>0</v>
      </c>
      <c r="G12" s="139"/>
      <c r="H12" s="139"/>
      <c r="I12" s="139"/>
      <c r="J12" s="89">
        <f t="shared" si="1"/>
        <v>0</v>
      </c>
      <c r="K12" s="139"/>
      <c r="L12" s="139"/>
      <c r="M12" s="139"/>
      <c r="N12" s="89">
        <f t="shared" si="2"/>
        <v>0</v>
      </c>
      <c r="O12" s="438">
        <f t="shared" si="4"/>
        <v>0</v>
      </c>
      <c r="P12" s="139"/>
      <c r="Q12" s="139"/>
      <c r="R12" s="89">
        <f t="shared" si="3"/>
        <v>0</v>
      </c>
    </row>
    <row r="13" spans="1:18" ht="15" customHeight="1">
      <c r="A13" s="132" t="s">
        <v>133</v>
      </c>
      <c r="B13" s="133" t="s">
        <v>134</v>
      </c>
      <c r="C13" s="142"/>
      <c r="D13" s="142"/>
      <c r="E13" s="142"/>
      <c r="F13" s="141">
        <f t="shared" si="5"/>
        <v>0</v>
      </c>
      <c r="G13" s="142"/>
      <c r="H13" s="142"/>
      <c r="I13" s="142"/>
      <c r="J13" s="141">
        <f t="shared" si="1"/>
        <v>0</v>
      </c>
      <c r="K13" s="142"/>
      <c r="L13" s="142"/>
      <c r="M13" s="142"/>
      <c r="N13" s="141">
        <f t="shared" si="2"/>
        <v>0</v>
      </c>
      <c r="O13" s="439">
        <f>SUM(G13+K13)</f>
        <v>0</v>
      </c>
      <c r="P13" s="142"/>
      <c r="Q13" s="142"/>
      <c r="R13" s="141">
        <f t="shared" si="3"/>
        <v>0</v>
      </c>
    </row>
    <row r="14" spans="1:18" ht="15" customHeight="1">
      <c r="A14" s="132" t="s">
        <v>135</v>
      </c>
      <c r="B14" s="133" t="s">
        <v>136</v>
      </c>
      <c r="C14" s="134">
        <f>C15+C16</f>
        <v>0</v>
      </c>
      <c r="D14" s="134">
        <f>D15+D16</f>
        <v>0</v>
      </c>
      <c r="E14" s="134">
        <f>E15+E16</f>
        <v>0</v>
      </c>
      <c r="F14" s="143">
        <f t="shared" si="5"/>
        <v>0</v>
      </c>
      <c r="G14" s="134">
        <f>G15+G16</f>
        <v>0</v>
      </c>
      <c r="H14" s="134">
        <f>H15+H16</f>
        <v>0</v>
      </c>
      <c r="I14" s="134">
        <f>I15+I16</f>
        <v>0</v>
      </c>
      <c r="J14" s="143">
        <f t="shared" si="1"/>
        <v>0</v>
      </c>
      <c r="K14" s="134">
        <f>K15+K16</f>
        <v>0</v>
      </c>
      <c r="L14" s="134">
        <f>L15+L16</f>
        <v>0</v>
      </c>
      <c r="M14" s="134">
        <f>M15+M16</f>
        <v>0</v>
      </c>
      <c r="N14" s="143">
        <f t="shared" si="2"/>
        <v>0</v>
      </c>
      <c r="O14" s="436">
        <f>O15+O16</f>
        <v>0</v>
      </c>
      <c r="P14" s="134">
        <f>P15+P16</f>
        <v>0</v>
      </c>
      <c r="Q14" s="134">
        <f>Q15+Q16</f>
        <v>0</v>
      </c>
      <c r="R14" s="143">
        <f t="shared" si="3"/>
        <v>0</v>
      </c>
    </row>
    <row r="15" spans="1:18" ht="15" customHeight="1">
      <c r="A15" s="117" t="s">
        <v>137</v>
      </c>
      <c r="B15" s="135" t="s">
        <v>138</v>
      </c>
      <c r="C15" s="140"/>
      <c r="D15" s="140"/>
      <c r="E15" s="140"/>
      <c r="F15" s="106">
        <f t="shared" si="5"/>
        <v>0</v>
      </c>
      <c r="G15" s="140"/>
      <c r="H15" s="140"/>
      <c r="I15" s="140"/>
      <c r="J15" s="106">
        <f t="shared" si="1"/>
        <v>0</v>
      </c>
      <c r="K15" s="140"/>
      <c r="L15" s="140"/>
      <c r="M15" s="140"/>
      <c r="N15" s="106">
        <f t="shared" si="2"/>
        <v>0</v>
      </c>
      <c r="O15" s="444">
        <f>SUM(G15+K15)</f>
        <v>0</v>
      </c>
      <c r="P15" s="140"/>
      <c r="Q15" s="140"/>
      <c r="R15" s="106">
        <f t="shared" si="3"/>
        <v>0</v>
      </c>
    </row>
    <row r="16" spans="1:18" ht="12.75">
      <c r="A16" s="117" t="s">
        <v>139</v>
      </c>
      <c r="B16" s="135" t="s">
        <v>140</v>
      </c>
      <c r="C16" s="89"/>
      <c r="D16" s="89"/>
      <c r="E16" s="89"/>
      <c r="F16" s="13">
        <f t="shared" si="5"/>
        <v>0</v>
      </c>
      <c r="G16" s="89"/>
      <c r="H16" s="89"/>
      <c r="I16" s="89"/>
      <c r="J16" s="13">
        <f t="shared" si="1"/>
        <v>0</v>
      </c>
      <c r="K16" s="89"/>
      <c r="L16" s="89"/>
      <c r="M16" s="89"/>
      <c r="N16" s="13">
        <f t="shared" si="2"/>
        <v>0</v>
      </c>
      <c r="O16" s="445">
        <f>SUM(G16+K16)</f>
        <v>0</v>
      </c>
      <c r="P16" s="89"/>
      <c r="Q16" s="89"/>
      <c r="R16" s="13">
        <f t="shared" si="3"/>
        <v>0</v>
      </c>
    </row>
    <row r="17" spans="1:18" ht="12.75">
      <c r="A17" s="132" t="s">
        <v>141</v>
      </c>
      <c r="B17" s="133" t="s">
        <v>142</v>
      </c>
      <c r="C17" s="141"/>
      <c r="D17" s="141"/>
      <c r="E17" s="141"/>
      <c r="F17" s="141">
        <f t="shared" si="5"/>
        <v>0</v>
      </c>
      <c r="G17" s="141"/>
      <c r="H17" s="141"/>
      <c r="I17" s="141"/>
      <c r="J17" s="141">
        <f t="shared" si="1"/>
        <v>0</v>
      </c>
      <c r="K17" s="141"/>
      <c r="L17" s="141"/>
      <c r="M17" s="141"/>
      <c r="N17" s="141">
        <f t="shared" si="2"/>
        <v>0</v>
      </c>
      <c r="O17" s="446">
        <f>SUM(G17+K17)</f>
        <v>0</v>
      </c>
      <c r="P17" s="141"/>
      <c r="Q17" s="141"/>
      <c r="R17" s="141">
        <f t="shared" si="3"/>
        <v>0</v>
      </c>
    </row>
    <row r="18" spans="1:18" ht="12.75">
      <c r="A18" s="132" t="s">
        <v>143</v>
      </c>
      <c r="B18" s="133" t="s">
        <v>144</v>
      </c>
      <c r="C18" s="141"/>
      <c r="D18" s="141"/>
      <c r="E18" s="141"/>
      <c r="F18" s="141">
        <f t="shared" si="5"/>
        <v>0</v>
      </c>
      <c r="G18" s="141"/>
      <c r="H18" s="141"/>
      <c r="I18" s="141"/>
      <c r="J18" s="141">
        <f t="shared" si="1"/>
        <v>0</v>
      </c>
      <c r="K18" s="141"/>
      <c r="L18" s="141"/>
      <c r="M18" s="141"/>
      <c r="N18" s="141">
        <f t="shared" si="2"/>
        <v>0</v>
      </c>
      <c r="O18" s="446">
        <f>SUM(G18+K18)</f>
        <v>0</v>
      </c>
      <c r="P18" s="141"/>
      <c r="Q18" s="141"/>
      <c r="R18" s="141">
        <f t="shared" si="3"/>
        <v>0</v>
      </c>
    </row>
    <row r="19" spans="1:18" ht="13.5" thickBot="1">
      <c r="A19" s="144" t="s">
        <v>145</v>
      </c>
      <c r="B19" s="145" t="s">
        <v>146</v>
      </c>
      <c r="C19" s="146">
        <f>(C3+C5+C13+C14)*27%</f>
        <v>0</v>
      </c>
      <c r="D19" s="146">
        <f>(D3+D5+D13+D14)*27%</f>
        <v>0</v>
      </c>
      <c r="E19" s="146">
        <f>(E3+E5+E13+E14)*27%</f>
        <v>0</v>
      </c>
      <c r="F19" s="146">
        <f t="shared" si="5"/>
        <v>0</v>
      </c>
      <c r="G19" s="146">
        <f>(G3+G5+G13+G14)*27%</f>
        <v>0</v>
      </c>
      <c r="H19" s="146">
        <f>(H3+H5+H13+H14)*27%</f>
        <v>0</v>
      </c>
      <c r="I19" s="146">
        <f>(I3+I5+I13+I14)*27%</f>
        <v>0</v>
      </c>
      <c r="J19" s="146">
        <f t="shared" si="1"/>
        <v>0</v>
      </c>
      <c r="K19" s="146">
        <f>(K3+K5+K13+K14)*27%</f>
        <v>0</v>
      </c>
      <c r="L19" s="146">
        <f>(L3+L5+L13+L14)*27%</f>
        <v>0</v>
      </c>
      <c r="M19" s="146">
        <f>(M3+M5+M13+M14)*27%</f>
        <v>0</v>
      </c>
      <c r="N19" s="146">
        <f t="shared" si="2"/>
        <v>0</v>
      </c>
      <c r="O19" s="447">
        <f>SUM(G19+K19)</f>
        <v>0</v>
      </c>
      <c r="P19" s="146">
        <f>(P3+P5+P13+P14)*27%</f>
        <v>0</v>
      </c>
      <c r="Q19" s="146">
        <f>(Q3+Q5+Q13+Q14)*27%</f>
        <v>0</v>
      </c>
      <c r="R19" s="146">
        <f t="shared" si="3"/>
        <v>0</v>
      </c>
    </row>
    <row r="20" spans="1:18" s="149" customFormat="1" ht="35.25" customHeight="1" thickBot="1">
      <c r="A20" s="147" t="s">
        <v>54</v>
      </c>
      <c r="B20" s="148" t="s">
        <v>147</v>
      </c>
      <c r="C20" s="148">
        <f>C3+C5+C13+C14+C17+C18+C19</f>
        <v>0</v>
      </c>
      <c r="D20" s="148">
        <f>D3+D5+D13+D14+D17+D18+D19</f>
        <v>0</v>
      </c>
      <c r="E20" s="148">
        <f>E3+E5+E13+E14+E17+E18+E19</f>
        <v>0</v>
      </c>
      <c r="F20" s="148">
        <f t="shared" si="5"/>
        <v>0</v>
      </c>
      <c r="G20" s="148">
        <f>G3+G5+G13+G14+G17+G18+G19</f>
        <v>0</v>
      </c>
      <c r="H20" s="148">
        <f>H3+H5+H13+H14+H17+H18+H19</f>
        <v>0</v>
      </c>
      <c r="I20" s="148">
        <f>I3+I5+I13+I14+I17+I18+I19</f>
        <v>0</v>
      </c>
      <c r="J20" s="148">
        <f t="shared" si="1"/>
        <v>0</v>
      </c>
      <c r="K20" s="148">
        <f>K3+K5+K13+K14+K17+K18+K19</f>
        <v>0</v>
      </c>
      <c r="L20" s="148">
        <f>L3+L5+L13+L14+L17+L18+L19</f>
        <v>0</v>
      </c>
      <c r="M20" s="148">
        <f>M3+M5+M13+M14+M17+M18+M19</f>
        <v>0</v>
      </c>
      <c r="N20" s="148">
        <f t="shared" si="2"/>
        <v>0</v>
      </c>
      <c r="O20" s="448">
        <f>O3+O5+O13+O14+O17+O18+O19</f>
        <v>0</v>
      </c>
      <c r="P20" s="148">
        <f>P3+P5+P13+P14+P17+P18+P19</f>
        <v>0</v>
      </c>
      <c r="Q20" s="148">
        <f>Q3+Q5+Q13+Q14+Q17+Q18+Q19</f>
        <v>0</v>
      </c>
      <c r="R20" s="148">
        <f t="shared" si="3"/>
        <v>0</v>
      </c>
    </row>
  </sheetData>
  <mergeCells count="6">
    <mergeCell ref="K1:N1"/>
    <mergeCell ref="O1:R1"/>
    <mergeCell ref="A1:A2"/>
    <mergeCell ref="B1:B2"/>
    <mergeCell ref="C1:F1"/>
    <mergeCell ref="G1:J1"/>
  </mergeCells>
  <printOptions horizontalCentered="1"/>
  <pageMargins left="0.5905511811023623" right="0.5905511811023623" top="1.1811023622047245" bottom="1.1811023622047245" header="0.5118110236220472" footer="0.3937007874015748"/>
  <pageSetup fitToHeight="1" fitToWidth="1" horizontalDpi="600" verticalDpi="600" orientation="landscape" paperSize="9" scale="51" r:id="rId1"/>
  <headerFooter alignWithMargins="0">
    <oddHeader>&amp;C&amp;"Times New Roman,Normál"PESTERZSÉBETI ÖRMÉNY NEMZETISÉGI  ÖNKORMÁNYZAT 2014. ÉVI BERUHÁZÁSI KIADÁSAI 
(e Ft)
&amp;R&amp;"Times New Roman,Normál"4. sz. melléklet&amp;"MS Sans Serif,Normál"
15/2014. (VI.27.) ÖNÖ sz. határozat alapján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1">
    <pageSetUpPr fitToPage="1"/>
  </sheetPr>
  <dimension ref="A1:S14"/>
  <sheetViews>
    <sheetView view="pageBreakPreview" zoomScale="60" zoomScaleNormal="70" workbookViewId="0" topLeftCell="A1">
      <pane ySplit="1" topLeftCell="BM2" activePane="bottomLeft" state="frozen"/>
      <selection pane="topLeft" activeCell="A5" sqref="A5"/>
      <selection pane="bottomLeft" activeCell="P1" sqref="P1:S1"/>
    </sheetView>
  </sheetViews>
  <sheetFormatPr defaultColWidth="9.140625" defaultRowHeight="12.75"/>
  <cols>
    <col min="1" max="1" width="9.140625" style="98" customWidth="1"/>
    <col min="2" max="2" width="63.57421875" style="162" bestFit="1" customWidth="1"/>
    <col min="3" max="3" width="14.8515625" style="98" hidden="1" customWidth="1"/>
    <col min="4" max="4" width="14.140625" style="98" customWidth="1"/>
    <col min="5" max="5" width="14.8515625" style="98" customWidth="1"/>
    <col min="6" max="6" width="14.57421875" style="98" customWidth="1"/>
    <col min="7" max="7" width="13.7109375" style="98" customWidth="1"/>
    <col min="8" max="8" width="14.140625" style="98" hidden="1" customWidth="1"/>
    <col min="9" max="9" width="14.8515625" style="98" hidden="1" customWidth="1"/>
    <col min="10" max="10" width="14.57421875" style="98" hidden="1" customWidth="1"/>
    <col min="11" max="11" width="13.7109375" style="98" hidden="1" customWidth="1"/>
    <col min="12" max="12" width="14.140625" style="98" customWidth="1"/>
    <col min="13" max="13" width="14.8515625" style="98" customWidth="1"/>
    <col min="14" max="14" width="14.57421875" style="98" customWidth="1"/>
    <col min="15" max="15" width="13.7109375" style="98" customWidth="1"/>
    <col min="16" max="16" width="14.140625" style="98" customWidth="1"/>
    <col min="17" max="17" width="14.8515625" style="98" customWidth="1"/>
    <col min="18" max="18" width="14.57421875" style="98" customWidth="1"/>
    <col min="19" max="19" width="13.7109375" style="98" customWidth="1"/>
    <col min="20" max="16384" width="9.140625" style="98" customWidth="1"/>
  </cols>
  <sheetData>
    <row r="1" spans="1:19" ht="26.25" thickBot="1">
      <c r="A1" s="475" t="s">
        <v>0</v>
      </c>
      <c r="B1" s="466" t="s">
        <v>112</v>
      </c>
      <c r="C1" s="85" t="s">
        <v>76</v>
      </c>
      <c r="D1" s="472" t="s">
        <v>361</v>
      </c>
      <c r="E1" s="473"/>
      <c r="F1" s="473"/>
      <c r="G1" s="474"/>
      <c r="H1" s="472" t="s">
        <v>364</v>
      </c>
      <c r="I1" s="473"/>
      <c r="J1" s="473"/>
      <c r="K1" s="474"/>
      <c r="L1" s="472" t="s">
        <v>363</v>
      </c>
      <c r="M1" s="473"/>
      <c r="N1" s="473"/>
      <c r="O1" s="474"/>
      <c r="P1" s="472" t="s">
        <v>370</v>
      </c>
      <c r="Q1" s="473"/>
      <c r="R1" s="473"/>
      <c r="S1" s="474"/>
    </row>
    <row r="2" spans="1:19" ht="39" thickBot="1">
      <c r="A2" s="476"/>
      <c r="B2" s="467"/>
      <c r="C2" s="86"/>
      <c r="D2" s="63" t="s">
        <v>2</v>
      </c>
      <c r="E2" s="64" t="s">
        <v>3</v>
      </c>
      <c r="F2" s="64" t="s">
        <v>4</v>
      </c>
      <c r="G2" s="129" t="s">
        <v>5</v>
      </c>
      <c r="H2" s="63" t="s">
        <v>2</v>
      </c>
      <c r="I2" s="64" t="s">
        <v>3</v>
      </c>
      <c r="J2" s="64" t="s">
        <v>4</v>
      </c>
      <c r="K2" s="129" t="s">
        <v>5</v>
      </c>
      <c r="L2" s="63" t="s">
        <v>2</v>
      </c>
      <c r="M2" s="64" t="s">
        <v>3</v>
      </c>
      <c r="N2" s="64" t="s">
        <v>4</v>
      </c>
      <c r="O2" s="129" t="s">
        <v>5</v>
      </c>
      <c r="P2" s="63" t="s">
        <v>2</v>
      </c>
      <c r="Q2" s="64" t="s">
        <v>3</v>
      </c>
      <c r="R2" s="64" t="s">
        <v>4</v>
      </c>
      <c r="S2" s="129" t="s">
        <v>5</v>
      </c>
    </row>
    <row r="3" spans="1:19" ht="18" customHeight="1">
      <c r="A3" s="115" t="s">
        <v>148</v>
      </c>
      <c r="B3" s="116" t="s">
        <v>149</v>
      </c>
      <c r="C3" s="150" t="e">
        <f>SUM(C4)+C5+#REF!</f>
        <v>#REF!</v>
      </c>
      <c r="D3" s="151">
        <f>D4+D5+D6+D7+D8</f>
        <v>0</v>
      </c>
      <c r="E3" s="151">
        <f>E4+E5+E6+E7+E8</f>
        <v>0</v>
      </c>
      <c r="F3" s="151">
        <f>F4+F5+F6+F7+F8</f>
        <v>0</v>
      </c>
      <c r="G3" s="151">
        <f aca="true" t="shared" si="0" ref="G3:G14">SUM(D3:F3)</f>
        <v>0</v>
      </c>
      <c r="H3" s="151">
        <f>H4+H5+H6+H7+H8</f>
        <v>0</v>
      </c>
      <c r="I3" s="151">
        <f>I4+I5+I6+I7+I8</f>
        <v>0</v>
      </c>
      <c r="J3" s="151">
        <f>J4+J5+J6+J7+J8</f>
        <v>0</v>
      </c>
      <c r="K3" s="151">
        <f aca="true" t="shared" si="1" ref="K3:K14">SUM(H3:J3)</f>
        <v>0</v>
      </c>
      <c r="L3" s="151">
        <f>L4+L5+L6+L7+L8</f>
        <v>0</v>
      </c>
      <c r="M3" s="151">
        <f>M4+M5+M6+M7+M8</f>
        <v>0</v>
      </c>
      <c r="N3" s="151">
        <f>N4+N5+N6+N7+N8</f>
        <v>0</v>
      </c>
      <c r="O3" s="151">
        <f aca="true" t="shared" si="2" ref="O3:O14">SUM(L3:N3)</f>
        <v>0</v>
      </c>
      <c r="P3" s="151">
        <f>P4+P5+P6+P7+P8</f>
        <v>0</v>
      </c>
      <c r="Q3" s="151">
        <f>Q4+Q5+Q6+Q7+Q8</f>
        <v>0</v>
      </c>
      <c r="R3" s="151">
        <f>R4+R5+R6+R7+R8</f>
        <v>0</v>
      </c>
      <c r="S3" s="151">
        <f aca="true" t="shared" si="3" ref="S3:S14">SUM(P3:R3)</f>
        <v>0</v>
      </c>
    </row>
    <row r="4" spans="1:19" ht="18" customHeight="1">
      <c r="A4" s="117" t="s">
        <v>150</v>
      </c>
      <c r="B4" s="152" t="s">
        <v>151</v>
      </c>
      <c r="C4" s="136" t="e">
        <f>SUM(#REF!)</f>
        <v>#REF!</v>
      </c>
      <c r="D4" s="136"/>
      <c r="E4" s="136"/>
      <c r="F4" s="136"/>
      <c r="G4" s="136">
        <f t="shared" si="0"/>
        <v>0</v>
      </c>
      <c r="H4" s="136"/>
      <c r="I4" s="136"/>
      <c r="J4" s="136"/>
      <c r="K4" s="136">
        <f t="shared" si="1"/>
        <v>0</v>
      </c>
      <c r="L4" s="136"/>
      <c r="M4" s="136"/>
      <c r="N4" s="136"/>
      <c r="O4" s="136">
        <f t="shared" si="2"/>
        <v>0</v>
      </c>
      <c r="P4" s="136">
        <f aca="true" t="shared" si="4" ref="P4:P9">SUM(H4+L4)</f>
        <v>0</v>
      </c>
      <c r="Q4" s="136"/>
      <c r="R4" s="136"/>
      <c r="S4" s="136">
        <f t="shared" si="3"/>
        <v>0</v>
      </c>
    </row>
    <row r="5" spans="1:19" ht="18" customHeight="1">
      <c r="A5" s="117" t="s">
        <v>152</v>
      </c>
      <c r="B5" s="152" t="s">
        <v>153</v>
      </c>
      <c r="C5" s="136" t="e">
        <f>SUM(#REF!)</f>
        <v>#REF!</v>
      </c>
      <c r="D5" s="136"/>
      <c r="E5" s="136"/>
      <c r="F5" s="136"/>
      <c r="G5" s="136">
        <f t="shared" si="0"/>
        <v>0</v>
      </c>
      <c r="H5" s="136"/>
      <c r="I5" s="136"/>
      <c r="J5" s="136"/>
      <c r="K5" s="136">
        <f t="shared" si="1"/>
        <v>0</v>
      </c>
      <c r="L5" s="136"/>
      <c r="M5" s="136"/>
      <c r="N5" s="136"/>
      <c r="O5" s="136">
        <f t="shared" si="2"/>
        <v>0</v>
      </c>
      <c r="P5" s="136">
        <f t="shared" si="4"/>
        <v>0</v>
      </c>
      <c r="Q5" s="136"/>
      <c r="R5" s="136"/>
      <c r="S5" s="136">
        <f t="shared" si="3"/>
        <v>0</v>
      </c>
    </row>
    <row r="6" spans="1:19" ht="18" customHeight="1">
      <c r="A6" s="117" t="s">
        <v>154</v>
      </c>
      <c r="B6" s="152" t="s">
        <v>155</v>
      </c>
      <c r="C6" s="155" t="e">
        <f>SUM(#REF!)</f>
        <v>#REF!</v>
      </c>
      <c r="D6" s="156"/>
      <c r="E6" s="156"/>
      <c r="F6" s="156"/>
      <c r="G6" s="156">
        <f t="shared" si="0"/>
        <v>0</v>
      </c>
      <c r="H6" s="156"/>
      <c r="I6" s="156"/>
      <c r="J6" s="156"/>
      <c r="K6" s="156">
        <f t="shared" si="1"/>
        <v>0</v>
      </c>
      <c r="L6" s="156"/>
      <c r="M6" s="156"/>
      <c r="N6" s="156"/>
      <c r="O6" s="156">
        <f t="shared" si="2"/>
        <v>0</v>
      </c>
      <c r="P6" s="156">
        <f t="shared" si="4"/>
        <v>0</v>
      </c>
      <c r="Q6" s="156"/>
      <c r="R6" s="156"/>
      <c r="S6" s="156">
        <f t="shared" si="3"/>
        <v>0</v>
      </c>
    </row>
    <row r="7" spans="1:19" ht="18" customHeight="1">
      <c r="A7" s="117" t="s">
        <v>156</v>
      </c>
      <c r="B7" s="152" t="s">
        <v>157</v>
      </c>
      <c r="C7" s="153"/>
      <c r="D7" s="153"/>
      <c r="E7" s="153"/>
      <c r="F7" s="153"/>
      <c r="G7" s="153">
        <f t="shared" si="0"/>
        <v>0</v>
      </c>
      <c r="H7" s="153"/>
      <c r="I7" s="153"/>
      <c r="J7" s="153"/>
      <c r="K7" s="153">
        <f t="shared" si="1"/>
        <v>0</v>
      </c>
      <c r="L7" s="153"/>
      <c r="M7" s="153"/>
      <c r="N7" s="153"/>
      <c r="O7" s="153">
        <f t="shared" si="2"/>
        <v>0</v>
      </c>
      <c r="P7" s="153">
        <f t="shared" si="4"/>
        <v>0</v>
      </c>
      <c r="Q7" s="153"/>
      <c r="R7" s="153"/>
      <c r="S7" s="153">
        <f t="shared" si="3"/>
        <v>0</v>
      </c>
    </row>
    <row r="8" spans="1:19" ht="18" customHeight="1">
      <c r="A8" s="117" t="s">
        <v>158</v>
      </c>
      <c r="B8" s="135" t="s">
        <v>159</v>
      </c>
      <c r="C8" s="153"/>
      <c r="D8" s="156"/>
      <c r="E8" s="156"/>
      <c r="F8" s="156"/>
      <c r="G8" s="156">
        <f t="shared" si="0"/>
        <v>0</v>
      </c>
      <c r="H8" s="156"/>
      <c r="I8" s="156"/>
      <c r="J8" s="156"/>
      <c r="K8" s="156">
        <f t="shared" si="1"/>
        <v>0</v>
      </c>
      <c r="L8" s="156"/>
      <c r="M8" s="156"/>
      <c r="N8" s="156"/>
      <c r="O8" s="156">
        <f t="shared" si="2"/>
        <v>0</v>
      </c>
      <c r="P8" s="156">
        <f t="shared" si="4"/>
        <v>0</v>
      </c>
      <c r="Q8" s="156"/>
      <c r="R8" s="156"/>
      <c r="S8" s="156">
        <f t="shared" si="3"/>
        <v>0</v>
      </c>
    </row>
    <row r="9" spans="1:19" ht="18" customHeight="1">
      <c r="A9" s="132" t="s">
        <v>160</v>
      </c>
      <c r="B9" s="133" t="s">
        <v>161</v>
      </c>
      <c r="C9" s="154"/>
      <c r="D9" s="134"/>
      <c r="E9" s="134"/>
      <c r="F9" s="134"/>
      <c r="G9" s="134">
        <f t="shared" si="0"/>
        <v>0</v>
      </c>
      <c r="H9" s="134"/>
      <c r="I9" s="134"/>
      <c r="J9" s="134"/>
      <c r="K9" s="134">
        <f t="shared" si="1"/>
        <v>0</v>
      </c>
      <c r="L9" s="134"/>
      <c r="M9" s="134"/>
      <c r="N9" s="134"/>
      <c r="O9" s="134">
        <f t="shared" si="2"/>
        <v>0</v>
      </c>
      <c r="P9" s="134">
        <f t="shared" si="4"/>
        <v>0</v>
      </c>
      <c r="Q9" s="134"/>
      <c r="R9" s="134"/>
      <c r="S9" s="134">
        <f t="shared" si="3"/>
        <v>0</v>
      </c>
    </row>
    <row r="10" spans="1:19" ht="18" customHeight="1">
      <c r="A10" s="132" t="s">
        <v>162</v>
      </c>
      <c r="B10" s="133" t="s">
        <v>163</v>
      </c>
      <c r="C10" s="154"/>
      <c r="D10" s="134">
        <f>D11+D12</f>
        <v>0</v>
      </c>
      <c r="E10" s="134">
        <f>E11+E12</f>
        <v>0</v>
      </c>
      <c r="F10" s="134">
        <f>F11+F12</f>
        <v>0</v>
      </c>
      <c r="G10" s="134">
        <f t="shared" si="0"/>
        <v>0</v>
      </c>
      <c r="H10" s="134">
        <f>H11+H12</f>
        <v>0</v>
      </c>
      <c r="I10" s="134">
        <f>I11+I12</f>
        <v>0</v>
      </c>
      <c r="J10" s="134">
        <f>J11+J12</f>
        <v>0</v>
      </c>
      <c r="K10" s="134">
        <f t="shared" si="1"/>
        <v>0</v>
      </c>
      <c r="L10" s="134">
        <f>L11+L12</f>
        <v>0</v>
      </c>
      <c r="M10" s="134">
        <f>M11+M12</f>
        <v>0</v>
      </c>
      <c r="N10" s="134">
        <f>N11+N12</f>
        <v>0</v>
      </c>
      <c r="O10" s="134">
        <f t="shared" si="2"/>
        <v>0</v>
      </c>
      <c r="P10" s="134">
        <f>P11+P12</f>
        <v>0</v>
      </c>
      <c r="Q10" s="134">
        <f>Q11+Q12</f>
        <v>0</v>
      </c>
      <c r="R10" s="134">
        <f>R11+R12</f>
        <v>0</v>
      </c>
      <c r="S10" s="134">
        <f t="shared" si="3"/>
        <v>0</v>
      </c>
    </row>
    <row r="11" spans="1:19" ht="12.75">
      <c r="A11" s="117" t="s">
        <v>164</v>
      </c>
      <c r="B11" s="113" t="s">
        <v>138</v>
      </c>
      <c r="C11" s="157"/>
      <c r="D11" s="156"/>
      <c r="E11" s="156"/>
      <c r="F11" s="156"/>
      <c r="G11" s="156">
        <f t="shared" si="0"/>
        <v>0</v>
      </c>
      <c r="H11" s="156"/>
      <c r="I11" s="156"/>
      <c r="J11" s="156"/>
      <c r="K11" s="156">
        <f t="shared" si="1"/>
        <v>0</v>
      </c>
      <c r="L11" s="156"/>
      <c r="M11" s="156"/>
      <c r="N11" s="156"/>
      <c r="O11" s="156">
        <f t="shared" si="2"/>
        <v>0</v>
      </c>
      <c r="P11" s="156">
        <f>SUM(H11+L11)</f>
        <v>0</v>
      </c>
      <c r="Q11" s="156"/>
      <c r="R11" s="156"/>
      <c r="S11" s="156">
        <f t="shared" si="3"/>
        <v>0</v>
      </c>
    </row>
    <row r="12" spans="1:19" ht="18" customHeight="1">
      <c r="A12" s="117" t="s">
        <v>165</v>
      </c>
      <c r="B12" s="130" t="s">
        <v>166</v>
      </c>
      <c r="C12" s="156"/>
      <c r="D12" s="156"/>
      <c r="E12" s="157"/>
      <c r="F12" s="157"/>
      <c r="G12" s="156">
        <f t="shared" si="0"/>
        <v>0</v>
      </c>
      <c r="H12" s="156"/>
      <c r="I12" s="157"/>
      <c r="J12" s="157"/>
      <c r="K12" s="156">
        <f t="shared" si="1"/>
        <v>0</v>
      </c>
      <c r="L12" s="156"/>
      <c r="M12" s="157"/>
      <c r="N12" s="157"/>
      <c r="O12" s="156">
        <f t="shared" si="2"/>
        <v>0</v>
      </c>
      <c r="P12" s="156">
        <f>SUM(H12+L12)</f>
        <v>0</v>
      </c>
      <c r="Q12" s="157"/>
      <c r="R12" s="157"/>
      <c r="S12" s="156">
        <f t="shared" si="3"/>
        <v>0</v>
      </c>
    </row>
    <row r="13" spans="1:19" ht="18" customHeight="1" thickBot="1">
      <c r="A13" s="158" t="s">
        <v>167</v>
      </c>
      <c r="B13" s="159" t="s">
        <v>168</v>
      </c>
      <c r="C13" s="160"/>
      <c r="D13" s="161">
        <f>(D3+D9+D10)*27%</f>
        <v>0</v>
      </c>
      <c r="E13" s="161">
        <f>(E3+E9+E10)*27%</f>
        <v>0</v>
      </c>
      <c r="F13" s="161">
        <f>(F3+F9+F10)*27%</f>
        <v>0</v>
      </c>
      <c r="G13" s="161">
        <f t="shared" si="0"/>
        <v>0</v>
      </c>
      <c r="H13" s="161">
        <f>(H3+H9+H10)*27%</f>
        <v>0</v>
      </c>
      <c r="I13" s="161">
        <f>(I3+I9+I10)*27%</f>
        <v>0</v>
      </c>
      <c r="J13" s="161">
        <f>(J3+J9+J10)*27%</f>
        <v>0</v>
      </c>
      <c r="K13" s="161">
        <f t="shared" si="1"/>
        <v>0</v>
      </c>
      <c r="L13" s="161">
        <f>(L3+L9+L10)*27%</f>
        <v>0</v>
      </c>
      <c r="M13" s="161">
        <f>(M3+M9+M10)*27%</f>
        <v>0</v>
      </c>
      <c r="N13" s="161">
        <f>(N3+N9+N10)*27%</f>
        <v>0</v>
      </c>
      <c r="O13" s="161">
        <f t="shared" si="2"/>
        <v>0</v>
      </c>
      <c r="P13" s="161">
        <f>SUM(H13+L13)</f>
        <v>0</v>
      </c>
      <c r="Q13" s="161">
        <f>(Q3+Q9+Q10)*27%</f>
        <v>0</v>
      </c>
      <c r="R13" s="161">
        <f>(R3+R9+R10)*27%</f>
        <v>0</v>
      </c>
      <c r="S13" s="161">
        <f t="shared" si="3"/>
        <v>0</v>
      </c>
    </row>
    <row r="14" spans="1:19" s="149" customFormat="1" ht="35.25" customHeight="1" thickBot="1">
      <c r="A14" s="147"/>
      <c r="B14" s="148" t="s">
        <v>169</v>
      </c>
      <c r="C14" s="148" t="e">
        <f>#REF!+#REF!+#REF!+#REF!+#REF!+C12+C13</f>
        <v>#REF!</v>
      </c>
      <c r="D14" s="148">
        <f>D3+D9+D10+D13</f>
        <v>0</v>
      </c>
      <c r="E14" s="148">
        <f>E3+E9+E10+E13</f>
        <v>0</v>
      </c>
      <c r="F14" s="148">
        <f>F3+F9+F10+F13</f>
        <v>0</v>
      </c>
      <c r="G14" s="148">
        <f t="shared" si="0"/>
        <v>0</v>
      </c>
      <c r="H14" s="148">
        <f>H3+H9+H10+H13</f>
        <v>0</v>
      </c>
      <c r="I14" s="148">
        <f>I3+I9+I10+I13</f>
        <v>0</v>
      </c>
      <c r="J14" s="148">
        <f>J3+J9+J10+J13</f>
        <v>0</v>
      </c>
      <c r="K14" s="148">
        <f t="shared" si="1"/>
        <v>0</v>
      </c>
      <c r="L14" s="148">
        <f>L3+L9+L10+L13</f>
        <v>0</v>
      </c>
      <c r="M14" s="148">
        <f>M3+M9+M10+M13</f>
        <v>0</v>
      </c>
      <c r="N14" s="148">
        <f>N3+N9+N10+N13</f>
        <v>0</v>
      </c>
      <c r="O14" s="148">
        <f t="shared" si="2"/>
        <v>0</v>
      </c>
      <c r="P14" s="148">
        <f>P3+P9+P10+P13</f>
        <v>0</v>
      </c>
      <c r="Q14" s="148">
        <f>Q3+Q9+Q10+Q13</f>
        <v>0</v>
      </c>
      <c r="R14" s="148">
        <f>R3+R9+R10+R13</f>
        <v>0</v>
      </c>
      <c r="S14" s="148">
        <f t="shared" si="3"/>
        <v>0</v>
      </c>
    </row>
  </sheetData>
  <mergeCells count="6">
    <mergeCell ref="L1:O1"/>
    <mergeCell ref="P1:S1"/>
    <mergeCell ref="A1:A2"/>
    <mergeCell ref="D1:G1"/>
    <mergeCell ref="B1:B2"/>
    <mergeCell ref="H1:K1"/>
  </mergeCells>
  <printOptions gridLines="1" horizontalCentered="1"/>
  <pageMargins left="0.5905511811023623" right="0.5905511811023623" top="0.984251968503937" bottom="0.5905511811023623" header="0.3937007874015748" footer="0.3937007874015748"/>
  <pageSetup fitToHeight="1" fitToWidth="1" horizontalDpi="600" verticalDpi="600" orientation="landscape" paperSize="9" scale="55" r:id="rId1"/>
  <headerFooter alignWithMargins="0">
    <oddHeader>&amp;L
     &amp;"MS Sans Serif,Félkövér" &amp;C&amp;"Times New Roman,Normál"
PESTERZSÉBETI ÖRMÉNY NEMZETISÉGI ÖNKORMÁNYZAT  2014. ÉVI FELÚJÍTÁSI  KIADÁSAI 
(e Ft)&amp;"Times New Roman,Félkövér"
&amp;R&amp;"Times New Roman,Normál"5. sz. melléklet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1">
      <selection activeCell="A12" sqref="A12"/>
    </sheetView>
  </sheetViews>
  <sheetFormatPr defaultColWidth="9.140625" defaultRowHeight="12.75"/>
  <cols>
    <col min="1" max="1" width="40.00390625" style="0" customWidth="1"/>
    <col min="2" max="2" width="11.8515625" style="0" customWidth="1"/>
    <col min="3" max="3" width="12.57421875" style="0" customWidth="1"/>
    <col min="4" max="4" width="11.421875" style="0" bestFit="1" customWidth="1"/>
    <col min="5" max="5" width="10.7109375" style="0" bestFit="1" customWidth="1"/>
  </cols>
  <sheetData>
    <row r="1" spans="1:5" ht="24.75" customHeight="1" thickBot="1">
      <c r="A1" s="379" t="s">
        <v>342</v>
      </c>
      <c r="B1" s="380"/>
      <c r="C1" s="380"/>
      <c r="D1" s="380"/>
      <c r="E1" s="380"/>
    </row>
    <row r="2" spans="1:5" ht="24.75" customHeight="1" thickBot="1">
      <c r="A2" s="381" t="s">
        <v>343</v>
      </c>
      <c r="B2" s="382" t="s">
        <v>208</v>
      </c>
      <c r="C2" s="382" t="s">
        <v>174</v>
      </c>
      <c r="D2" s="382" t="s">
        <v>175</v>
      </c>
      <c r="E2" s="383" t="s">
        <v>5</v>
      </c>
    </row>
    <row r="3" spans="1:5" ht="24.75" customHeight="1">
      <c r="A3" s="384" t="s">
        <v>344</v>
      </c>
      <c r="B3" s="385"/>
      <c r="C3" s="385"/>
      <c r="D3" s="385"/>
      <c r="E3" s="386"/>
    </row>
    <row r="4" spans="1:5" ht="24.75" customHeight="1">
      <c r="A4" s="387" t="s">
        <v>345</v>
      </c>
      <c r="B4" s="388"/>
      <c r="C4" s="388"/>
      <c r="D4" s="388"/>
      <c r="E4" s="389"/>
    </row>
    <row r="5" spans="1:5" ht="24.75" customHeight="1">
      <c r="A5" s="387" t="s">
        <v>346</v>
      </c>
      <c r="B5" s="388"/>
      <c r="C5" s="388"/>
      <c r="D5" s="388"/>
      <c r="E5" s="389"/>
    </row>
    <row r="6" spans="1:5" ht="24.75" customHeight="1">
      <c r="A6" s="387" t="s">
        <v>347</v>
      </c>
      <c r="B6" s="388"/>
      <c r="C6" s="388"/>
      <c r="D6" s="388"/>
      <c r="E6" s="389"/>
    </row>
    <row r="7" spans="1:5" ht="24.75" customHeight="1">
      <c r="A7" s="387" t="s">
        <v>206</v>
      </c>
      <c r="B7" s="388"/>
      <c r="C7" s="388"/>
      <c r="D7" s="388"/>
      <c r="E7" s="389"/>
    </row>
    <row r="8" spans="1:5" ht="24.75" customHeight="1" thickBot="1">
      <c r="A8" s="390" t="s">
        <v>348</v>
      </c>
      <c r="B8" s="391"/>
      <c r="C8" s="391"/>
      <c r="D8" s="391"/>
      <c r="E8" s="392"/>
    </row>
    <row r="9" spans="1:5" ht="24.75" customHeight="1" thickBot="1">
      <c r="A9" s="393" t="s">
        <v>349</v>
      </c>
      <c r="B9" s="394">
        <f>SUM(B3:B8)</f>
        <v>0</v>
      </c>
      <c r="C9" s="394">
        <f>SUM(C3:C8)</f>
        <v>0</v>
      </c>
      <c r="D9" s="394">
        <f>SUM(D3:D8)</f>
        <v>0</v>
      </c>
      <c r="E9" s="395">
        <f>SUM(B9:D9)</f>
        <v>0</v>
      </c>
    </row>
    <row r="10" spans="1:5" ht="15.75">
      <c r="A10" s="396"/>
      <c r="B10" s="396"/>
      <c r="C10" s="396"/>
      <c r="D10" s="396"/>
      <c r="E10" s="396"/>
    </row>
    <row r="11" spans="1:5" ht="16.5" thickBot="1">
      <c r="A11" s="379" t="s">
        <v>358</v>
      </c>
      <c r="B11" s="396"/>
      <c r="C11" s="396"/>
      <c r="D11" s="396"/>
      <c r="E11" s="396"/>
    </row>
    <row r="12" spans="1:5" ht="24.75" customHeight="1" thickBot="1">
      <c r="A12" s="381" t="s">
        <v>350</v>
      </c>
      <c r="B12" s="477" t="s">
        <v>351</v>
      </c>
      <c r="C12" s="480"/>
      <c r="D12" s="480"/>
      <c r="E12" s="481"/>
    </row>
    <row r="13" spans="1:5" ht="24.75" customHeight="1">
      <c r="A13" s="397"/>
      <c r="B13" s="482"/>
      <c r="C13" s="483"/>
      <c r="D13" s="483"/>
      <c r="E13" s="484"/>
    </row>
    <row r="14" spans="1:5" ht="24.75" customHeight="1">
      <c r="A14" s="387"/>
      <c r="B14" s="452"/>
      <c r="C14" s="453"/>
      <c r="D14" s="453"/>
      <c r="E14" s="454"/>
    </row>
    <row r="15" spans="1:5" ht="24.75" customHeight="1" thickBot="1">
      <c r="A15" s="398"/>
      <c r="B15" s="485"/>
      <c r="C15" s="486"/>
      <c r="D15" s="486"/>
      <c r="E15" s="487"/>
    </row>
    <row r="16" spans="1:5" ht="24.75" customHeight="1" thickBot="1">
      <c r="A16" s="393" t="s">
        <v>5</v>
      </c>
      <c r="B16" s="477">
        <f>SUM(B13:E15)</f>
        <v>0</v>
      </c>
      <c r="C16" s="478"/>
      <c r="D16" s="478"/>
      <c r="E16" s="479"/>
    </row>
  </sheetData>
  <mergeCells count="5">
    <mergeCell ref="B16:E16"/>
    <mergeCell ref="B12:E12"/>
    <mergeCell ref="B13:E13"/>
    <mergeCell ref="B14:E14"/>
    <mergeCell ref="B15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&amp;C&amp;"Times New Roman,Normál"EURÓPAI UNIÓS TÁMOGATÁSOKKAL MEGVALÓSULÓ PROJEKTEK
 BEVÉTELEI, KIADÁSAI, HOZZÁJÁRULÁSOK (e Ft)&amp;R&amp;"Times New Roman,Normál"6.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0">
    <pageSetUpPr fitToPage="1"/>
  </sheetPr>
  <dimension ref="A1:L42"/>
  <sheetViews>
    <sheetView workbookViewId="0" topLeftCell="A4">
      <selection activeCell="F10" sqref="F10"/>
    </sheetView>
  </sheetViews>
  <sheetFormatPr defaultColWidth="9.140625" defaultRowHeight="12.75"/>
  <cols>
    <col min="1" max="1" width="8.421875" style="211" bestFit="1" customWidth="1"/>
    <col min="2" max="2" width="47.140625" style="164" customWidth="1"/>
    <col min="3" max="9" width="10.7109375" style="164" customWidth="1"/>
    <col min="10" max="10" width="13.7109375" style="164" bestFit="1" customWidth="1"/>
    <col min="11" max="11" width="12.00390625" style="164" bestFit="1" customWidth="1"/>
    <col min="12" max="12" width="12.57421875" style="164" bestFit="1" customWidth="1"/>
    <col min="13" max="16384" width="9.140625" style="164" customWidth="1"/>
  </cols>
  <sheetData>
    <row r="1" spans="1:11" ht="42.75" customHeight="1" thickBot="1">
      <c r="A1" s="163" t="s">
        <v>170</v>
      </c>
      <c r="B1" s="163" t="s">
        <v>77</v>
      </c>
      <c r="C1" s="500" t="s">
        <v>171</v>
      </c>
      <c r="D1" s="501"/>
      <c r="E1" s="501"/>
      <c r="F1" s="501"/>
      <c r="G1" s="502"/>
      <c r="H1" s="502"/>
      <c r="I1" s="502"/>
      <c r="J1" s="502"/>
      <c r="K1" s="503" t="s">
        <v>172</v>
      </c>
    </row>
    <row r="2" spans="1:11" ht="43.5" customHeight="1" thickBot="1">
      <c r="A2" s="165"/>
      <c r="B2" s="166"/>
      <c r="C2" s="167" t="s">
        <v>173</v>
      </c>
      <c r="D2" s="168" t="s">
        <v>174</v>
      </c>
      <c r="E2" s="169" t="s">
        <v>175</v>
      </c>
      <c r="F2" s="168" t="s">
        <v>176</v>
      </c>
      <c r="G2" s="169" t="s">
        <v>177</v>
      </c>
      <c r="H2" s="170" t="s">
        <v>178</v>
      </c>
      <c r="I2" s="170" t="s">
        <v>179</v>
      </c>
      <c r="J2" s="171" t="s">
        <v>180</v>
      </c>
      <c r="K2" s="504"/>
    </row>
    <row r="3" spans="1:11" ht="12.75">
      <c r="A3" s="172">
        <v>1</v>
      </c>
      <c r="B3" s="173" t="s">
        <v>181</v>
      </c>
      <c r="C3" s="174"/>
      <c r="D3" s="174"/>
      <c r="E3" s="174"/>
      <c r="F3" s="174"/>
      <c r="G3" s="174"/>
      <c r="H3" s="174"/>
      <c r="I3" s="174"/>
      <c r="J3" s="174"/>
      <c r="K3" s="175">
        <f>SUM(C3:J3)</f>
        <v>0</v>
      </c>
    </row>
    <row r="4" spans="1:11" ht="12.75">
      <c r="A4" s="176">
        <v>2</v>
      </c>
      <c r="B4" s="177" t="s">
        <v>182</v>
      </c>
      <c r="C4" s="178"/>
      <c r="D4" s="178"/>
      <c r="E4" s="178"/>
      <c r="F4" s="178"/>
      <c r="G4" s="178"/>
      <c r="H4" s="178"/>
      <c r="I4" s="178"/>
      <c r="J4" s="178"/>
      <c r="K4" s="179"/>
    </row>
    <row r="5" spans="1:11" ht="12.75">
      <c r="A5" s="176">
        <v>3</v>
      </c>
      <c r="B5" s="177" t="s">
        <v>183</v>
      </c>
      <c r="C5" s="180"/>
      <c r="D5" s="180"/>
      <c r="E5" s="180"/>
      <c r="F5" s="180"/>
      <c r="G5" s="399"/>
      <c r="H5" s="180"/>
      <c r="I5" s="180"/>
      <c r="J5" s="180"/>
      <c r="K5" s="181">
        <f>SUM(C5:J5)</f>
        <v>0</v>
      </c>
    </row>
    <row r="6" spans="1:11" ht="38.25">
      <c r="A6" s="176">
        <v>4</v>
      </c>
      <c r="B6" s="177" t="s">
        <v>184</v>
      </c>
      <c r="C6" s="180"/>
      <c r="D6" s="180"/>
      <c r="E6" s="180"/>
      <c r="F6" s="180"/>
      <c r="G6" s="180"/>
      <c r="H6" s="180"/>
      <c r="I6" s="180"/>
      <c r="J6" s="180"/>
      <c r="K6" s="181">
        <f>SUM(C6:J6)</f>
        <v>0</v>
      </c>
    </row>
    <row r="7" spans="1:11" ht="12.75">
      <c r="A7" s="176">
        <v>5</v>
      </c>
      <c r="B7" s="177" t="s">
        <v>185</v>
      </c>
      <c r="C7" s="178"/>
      <c r="D7" s="178"/>
      <c r="E7" s="178"/>
      <c r="F7" s="178"/>
      <c r="G7" s="178"/>
      <c r="H7" s="178"/>
      <c r="I7" s="178"/>
      <c r="J7" s="178"/>
      <c r="K7" s="179"/>
    </row>
    <row r="8" spans="1:11" ht="25.5">
      <c r="A8" s="176">
        <v>6</v>
      </c>
      <c r="B8" s="177" t="s">
        <v>186</v>
      </c>
      <c r="C8" s="178"/>
      <c r="D8" s="178"/>
      <c r="E8" s="178"/>
      <c r="F8" s="178"/>
      <c r="G8" s="178"/>
      <c r="H8" s="178"/>
      <c r="I8" s="178"/>
      <c r="J8" s="178"/>
      <c r="K8" s="179"/>
    </row>
    <row r="9" spans="1:11" ht="13.5" thickBot="1">
      <c r="A9" s="182">
        <v>7</v>
      </c>
      <c r="B9" s="183" t="s">
        <v>187</v>
      </c>
      <c r="C9" s="184"/>
      <c r="D9" s="184"/>
      <c r="E9" s="184"/>
      <c r="F9" s="184"/>
      <c r="G9" s="184"/>
      <c r="H9" s="184"/>
      <c r="I9" s="184"/>
      <c r="J9" s="185"/>
      <c r="K9" s="186"/>
    </row>
    <row r="10" spans="1:12" s="192" customFormat="1" ht="34.5" customHeight="1" thickBot="1">
      <c r="A10" s="163">
        <v>8</v>
      </c>
      <c r="B10" s="187" t="s">
        <v>188</v>
      </c>
      <c r="C10" s="188">
        <f aca="true" t="shared" si="0" ref="C10:J10">SUM(C3:C9)</f>
        <v>0</v>
      </c>
      <c r="D10" s="189">
        <f t="shared" si="0"/>
        <v>0</v>
      </c>
      <c r="E10" s="188">
        <f t="shared" si="0"/>
        <v>0</v>
      </c>
      <c r="F10" s="189">
        <f t="shared" si="0"/>
        <v>0</v>
      </c>
      <c r="G10" s="189">
        <f t="shared" si="0"/>
        <v>0</v>
      </c>
      <c r="H10" s="189">
        <f t="shared" si="0"/>
        <v>0</v>
      </c>
      <c r="I10" s="189">
        <f t="shared" si="0"/>
        <v>0</v>
      </c>
      <c r="J10" s="189">
        <f t="shared" si="0"/>
        <v>0</v>
      </c>
      <c r="K10" s="190">
        <f>SUM(C10:J10)</f>
        <v>0</v>
      </c>
      <c r="L10" s="191"/>
    </row>
    <row r="11" spans="1:11" s="192" customFormat="1" ht="12.75" customHeight="1" thickBot="1">
      <c r="A11" s="193"/>
      <c r="B11" s="194"/>
      <c r="C11" s="188"/>
      <c r="D11" s="188"/>
      <c r="E11" s="188"/>
      <c r="F11" s="188"/>
      <c r="G11" s="188"/>
      <c r="H11" s="188"/>
      <c r="I11" s="188"/>
      <c r="J11" s="188"/>
      <c r="K11" s="188"/>
    </row>
    <row r="12" spans="1:11" s="192" customFormat="1" ht="45.75" customHeight="1" thickBot="1">
      <c r="A12" s="163"/>
      <c r="B12" s="163" t="s">
        <v>77</v>
      </c>
      <c r="C12" s="505" t="s">
        <v>189</v>
      </c>
      <c r="D12" s="506"/>
      <c r="E12" s="506"/>
      <c r="F12" s="506"/>
      <c r="G12" s="506"/>
      <c r="H12" s="506"/>
      <c r="I12" s="506"/>
      <c r="J12" s="506"/>
      <c r="K12" s="503" t="s">
        <v>172</v>
      </c>
    </row>
    <row r="13" spans="1:11" ht="43.5" customHeight="1" thickBot="1">
      <c r="A13" s="165"/>
      <c r="B13" s="166"/>
      <c r="C13" s="167" t="s">
        <v>173</v>
      </c>
      <c r="D13" s="168" t="s">
        <v>174</v>
      </c>
      <c r="E13" s="169" t="s">
        <v>175</v>
      </c>
      <c r="F13" s="168" t="s">
        <v>176</v>
      </c>
      <c r="G13" s="169" t="s">
        <v>177</v>
      </c>
      <c r="H13" s="170" t="s">
        <v>178</v>
      </c>
      <c r="I13" s="170" t="s">
        <v>179</v>
      </c>
      <c r="J13" s="171" t="s">
        <v>180</v>
      </c>
      <c r="K13" s="504"/>
    </row>
    <row r="14" spans="1:11" s="192" customFormat="1" ht="34.5" customHeight="1" thickBot="1">
      <c r="A14" s="163">
        <v>10</v>
      </c>
      <c r="B14" s="187" t="s">
        <v>190</v>
      </c>
      <c r="C14" s="195">
        <f aca="true" t="shared" si="1" ref="C14:K14">SUM(C15:C21)</f>
        <v>0</v>
      </c>
      <c r="D14" s="195">
        <f t="shared" si="1"/>
        <v>0</v>
      </c>
      <c r="E14" s="195">
        <f t="shared" si="1"/>
        <v>0</v>
      </c>
      <c r="F14" s="195">
        <f t="shared" si="1"/>
        <v>0</v>
      </c>
      <c r="G14" s="195">
        <f t="shared" si="1"/>
        <v>0</v>
      </c>
      <c r="H14" s="195">
        <f t="shared" si="1"/>
        <v>0</v>
      </c>
      <c r="I14" s="195">
        <f t="shared" si="1"/>
        <v>0</v>
      </c>
      <c r="J14" s="195">
        <f t="shared" si="1"/>
        <v>0</v>
      </c>
      <c r="K14" s="195">
        <f t="shared" si="1"/>
        <v>0</v>
      </c>
    </row>
    <row r="15" spans="1:11" ht="12.75">
      <c r="A15" s="196">
        <v>11</v>
      </c>
      <c r="B15" s="197" t="s">
        <v>191</v>
      </c>
      <c r="C15" s="198"/>
      <c r="D15" s="199"/>
      <c r="E15" s="198"/>
      <c r="F15" s="199"/>
      <c r="G15" s="199"/>
      <c r="H15" s="199"/>
      <c r="I15" s="199"/>
      <c r="J15" s="199"/>
      <c r="K15" s="200">
        <f>SUM(C15:J15)</f>
        <v>0</v>
      </c>
    </row>
    <row r="16" spans="1:11" ht="12.75">
      <c r="A16" s="176">
        <v>12</v>
      </c>
      <c r="B16" s="177" t="s">
        <v>192</v>
      </c>
      <c r="C16" s="201"/>
      <c r="D16" s="178"/>
      <c r="E16" s="201"/>
      <c r="F16" s="178"/>
      <c r="G16" s="178"/>
      <c r="H16" s="178"/>
      <c r="I16" s="178"/>
      <c r="J16" s="178"/>
      <c r="K16" s="179"/>
    </row>
    <row r="17" spans="1:11" ht="12.75">
      <c r="A17" s="176">
        <v>13</v>
      </c>
      <c r="B17" s="202" t="s">
        <v>193</v>
      </c>
      <c r="C17" s="203"/>
      <c r="D17" s="180"/>
      <c r="E17" s="203"/>
      <c r="F17" s="180"/>
      <c r="G17" s="180"/>
      <c r="H17" s="180"/>
      <c r="I17" s="180"/>
      <c r="J17" s="180"/>
      <c r="K17" s="181">
        <f>SUM(C17:J17)</f>
        <v>0</v>
      </c>
    </row>
    <row r="18" spans="1:11" ht="12.75">
      <c r="A18" s="176">
        <v>14</v>
      </c>
      <c r="B18" s="177" t="s">
        <v>194</v>
      </c>
      <c r="C18" s="201"/>
      <c r="D18" s="178"/>
      <c r="E18" s="201"/>
      <c r="F18" s="178"/>
      <c r="G18" s="178"/>
      <c r="H18" s="178"/>
      <c r="I18" s="178"/>
      <c r="J18" s="178"/>
      <c r="K18" s="179"/>
    </row>
    <row r="19" spans="1:11" ht="12.75">
      <c r="A19" s="176">
        <v>15</v>
      </c>
      <c r="B19" s="177" t="s">
        <v>195</v>
      </c>
      <c r="C19" s="201"/>
      <c r="D19" s="178"/>
      <c r="E19" s="201"/>
      <c r="F19" s="178"/>
      <c r="G19" s="178"/>
      <c r="H19" s="178"/>
      <c r="I19" s="178"/>
      <c r="J19" s="178"/>
      <c r="K19" s="179"/>
    </row>
    <row r="20" spans="1:11" ht="12.75">
      <c r="A20" s="176">
        <v>16</v>
      </c>
      <c r="B20" s="177" t="s">
        <v>196</v>
      </c>
      <c r="C20" s="203"/>
      <c r="D20" s="180"/>
      <c r="E20" s="203"/>
      <c r="F20" s="180"/>
      <c r="G20" s="180"/>
      <c r="H20" s="180"/>
      <c r="I20" s="180"/>
      <c r="J20" s="180"/>
      <c r="K20" s="181"/>
    </row>
    <row r="21" spans="1:11" ht="13.5" thickBot="1">
      <c r="A21" s="182">
        <v>17</v>
      </c>
      <c r="B21" s="183" t="s">
        <v>197</v>
      </c>
      <c r="C21" s="204"/>
      <c r="D21" s="205"/>
      <c r="E21" s="204"/>
      <c r="F21" s="205"/>
      <c r="G21" s="205"/>
      <c r="H21" s="205"/>
      <c r="I21" s="205"/>
      <c r="J21" s="205"/>
      <c r="K21" s="206">
        <f>SUM(C21:J21)</f>
        <v>0</v>
      </c>
    </row>
    <row r="22" spans="1:11" s="192" customFormat="1" ht="38.25" customHeight="1" thickBot="1">
      <c r="A22" s="163">
        <v>18</v>
      </c>
      <c r="B22" s="187" t="s">
        <v>198</v>
      </c>
      <c r="C22" s="195">
        <f aca="true" t="shared" si="2" ref="C22:J22">SUM(C23:C29)</f>
        <v>0</v>
      </c>
      <c r="D22" s="195">
        <f t="shared" si="2"/>
        <v>0</v>
      </c>
      <c r="E22" s="195">
        <f t="shared" si="2"/>
        <v>0</v>
      </c>
      <c r="F22" s="195">
        <f t="shared" si="2"/>
        <v>0</v>
      </c>
      <c r="G22" s="195">
        <f t="shared" si="2"/>
        <v>0</v>
      </c>
      <c r="H22" s="195">
        <f t="shared" si="2"/>
        <v>0</v>
      </c>
      <c r="I22" s="195">
        <f t="shared" si="2"/>
        <v>0</v>
      </c>
      <c r="J22" s="195">
        <f t="shared" si="2"/>
        <v>0</v>
      </c>
      <c r="K22" s="195">
        <f>SUM(C22:J22)</f>
        <v>0</v>
      </c>
    </row>
    <row r="23" spans="1:12" ht="12.75">
      <c r="A23" s="196">
        <v>19</v>
      </c>
      <c r="B23" s="197" t="s">
        <v>199</v>
      </c>
      <c r="C23" s="207"/>
      <c r="D23" s="207"/>
      <c r="E23" s="207"/>
      <c r="F23" s="207"/>
      <c r="G23" s="207"/>
      <c r="H23" s="207"/>
      <c r="I23" s="207"/>
      <c r="J23" s="207"/>
      <c r="K23" s="207">
        <f>SUM(C23:J23)</f>
        <v>0</v>
      </c>
      <c r="L23" s="208"/>
    </row>
    <row r="24" spans="1:11" ht="12.75">
      <c r="A24" s="176">
        <v>20</v>
      </c>
      <c r="B24" s="202" t="s">
        <v>192</v>
      </c>
      <c r="C24" s="209"/>
      <c r="D24" s="178"/>
      <c r="E24" s="201"/>
      <c r="F24" s="178"/>
      <c r="G24" s="178"/>
      <c r="H24" s="178"/>
      <c r="I24" s="178"/>
      <c r="J24" s="178"/>
      <c r="K24" s="178"/>
    </row>
    <row r="25" spans="1:11" ht="12.75">
      <c r="A25" s="176">
        <v>21</v>
      </c>
      <c r="B25" s="177" t="s">
        <v>200</v>
      </c>
      <c r="C25" s="201"/>
      <c r="D25" s="178"/>
      <c r="E25" s="201"/>
      <c r="F25" s="178"/>
      <c r="G25" s="178"/>
      <c r="H25" s="178"/>
      <c r="I25" s="178"/>
      <c r="J25" s="178"/>
      <c r="K25" s="179"/>
    </row>
    <row r="26" spans="1:11" ht="12.75">
      <c r="A26" s="176">
        <v>22</v>
      </c>
      <c r="B26" s="177" t="s">
        <v>194</v>
      </c>
      <c r="C26" s="201"/>
      <c r="D26" s="178"/>
      <c r="E26" s="201"/>
      <c r="F26" s="178"/>
      <c r="G26" s="178"/>
      <c r="H26" s="178"/>
      <c r="I26" s="178"/>
      <c r="J26" s="178"/>
      <c r="K26" s="179"/>
    </row>
    <row r="27" spans="1:11" ht="12.75">
      <c r="A27" s="176">
        <v>23</v>
      </c>
      <c r="B27" s="177" t="s">
        <v>195</v>
      </c>
      <c r="C27" s="201"/>
      <c r="D27" s="178"/>
      <c r="E27" s="201"/>
      <c r="F27" s="178"/>
      <c r="G27" s="178"/>
      <c r="H27" s="178"/>
      <c r="I27" s="178"/>
      <c r="J27" s="178"/>
      <c r="K27" s="179"/>
    </row>
    <row r="28" spans="1:11" ht="12.75">
      <c r="A28" s="176">
        <v>24</v>
      </c>
      <c r="B28" s="177" t="s">
        <v>196</v>
      </c>
      <c r="C28" s="201"/>
      <c r="D28" s="178"/>
      <c r="E28" s="201"/>
      <c r="F28" s="178"/>
      <c r="G28" s="178"/>
      <c r="H28" s="178"/>
      <c r="I28" s="178"/>
      <c r="J28" s="178"/>
      <c r="K28" s="179"/>
    </row>
    <row r="29" spans="1:11" ht="13.5" thickBot="1">
      <c r="A29" s="182">
        <v>25</v>
      </c>
      <c r="B29" s="183" t="s">
        <v>197</v>
      </c>
      <c r="C29" s="210"/>
      <c r="D29" s="185"/>
      <c r="E29" s="210"/>
      <c r="F29" s="185"/>
      <c r="G29" s="185"/>
      <c r="H29" s="185"/>
      <c r="I29" s="185"/>
      <c r="J29" s="185"/>
      <c r="K29" s="186"/>
    </row>
    <row r="30" spans="1:11" s="192" customFormat="1" ht="34.5" customHeight="1" thickBot="1">
      <c r="A30" s="163">
        <v>26</v>
      </c>
      <c r="B30" s="187" t="s">
        <v>201</v>
      </c>
      <c r="C30" s="195">
        <f aca="true" t="shared" si="3" ref="C30:K30">C14+C22</f>
        <v>0</v>
      </c>
      <c r="D30" s="195">
        <f t="shared" si="3"/>
        <v>0</v>
      </c>
      <c r="E30" s="195">
        <f t="shared" si="3"/>
        <v>0</v>
      </c>
      <c r="F30" s="195">
        <f t="shared" si="3"/>
        <v>0</v>
      </c>
      <c r="G30" s="195">
        <f t="shared" si="3"/>
        <v>0</v>
      </c>
      <c r="H30" s="195">
        <f t="shared" si="3"/>
        <v>0</v>
      </c>
      <c r="I30" s="195">
        <f t="shared" si="3"/>
        <v>0</v>
      </c>
      <c r="J30" s="195">
        <f t="shared" si="3"/>
        <v>0</v>
      </c>
      <c r="K30" s="195">
        <f t="shared" si="3"/>
        <v>0</v>
      </c>
    </row>
    <row r="31" ht="13.5" thickBot="1">
      <c r="B31" s="212"/>
    </row>
    <row r="32" spans="1:6" ht="27.75" customHeight="1" thickBot="1">
      <c r="A32" s="505" t="s">
        <v>202</v>
      </c>
      <c r="B32" s="506"/>
      <c r="C32" s="506"/>
      <c r="D32" s="506"/>
      <c r="E32" s="507"/>
      <c r="F32" s="211"/>
    </row>
    <row r="33" spans="1:5" ht="19.5" customHeight="1" thickBot="1">
      <c r="A33" s="213" t="s">
        <v>170</v>
      </c>
      <c r="B33" s="213" t="s">
        <v>203</v>
      </c>
      <c r="C33" s="494" t="s">
        <v>204</v>
      </c>
      <c r="D33" s="495"/>
      <c r="E33" s="496"/>
    </row>
    <row r="34" spans="1:5" ht="24.75" customHeight="1">
      <c r="A34" s="214" t="s">
        <v>205</v>
      </c>
      <c r="B34" s="215"/>
      <c r="C34" s="497"/>
      <c r="D34" s="498"/>
      <c r="E34" s="499"/>
    </row>
    <row r="35" spans="1:5" ht="19.5" customHeight="1" thickBot="1">
      <c r="A35" s="216"/>
      <c r="B35" s="217"/>
      <c r="C35" s="491"/>
      <c r="D35" s="492"/>
      <c r="E35" s="493"/>
    </row>
    <row r="36" spans="1:5" ht="19.5" customHeight="1">
      <c r="A36" s="218"/>
      <c r="B36" s="219"/>
      <c r="C36" s="220"/>
      <c r="D36" s="220"/>
      <c r="E36" s="220"/>
    </row>
    <row r="37" spans="1:9" ht="24" customHeight="1">
      <c r="A37" s="490"/>
      <c r="B37" s="490"/>
      <c r="C37" s="490"/>
      <c r="D37" s="490"/>
      <c r="E37" s="490"/>
      <c r="F37" s="490"/>
      <c r="G37" s="490"/>
      <c r="H37" s="490"/>
      <c r="I37" s="490"/>
    </row>
    <row r="38" spans="1:9" ht="12.75">
      <c r="A38" s="489"/>
      <c r="B38" s="489"/>
      <c r="C38" s="489"/>
      <c r="D38" s="489"/>
      <c r="E38" s="489"/>
      <c r="F38" s="489"/>
      <c r="G38" s="489"/>
      <c r="H38" s="489"/>
      <c r="I38" s="489"/>
    </row>
    <row r="39" spans="1:9" ht="27.75" customHeight="1">
      <c r="A39" s="488"/>
      <c r="B39" s="488"/>
      <c r="C39" s="488"/>
      <c r="D39" s="488"/>
      <c r="E39" s="488"/>
      <c r="F39" s="488"/>
      <c r="G39" s="488"/>
      <c r="H39" s="488"/>
      <c r="I39" s="488"/>
    </row>
    <row r="42" ht="12.75">
      <c r="A42" s="164"/>
    </row>
  </sheetData>
  <mergeCells count="11">
    <mergeCell ref="C33:E33"/>
    <mergeCell ref="C34:E34"/>
    <mergeCell ref="C1:J1"/>
    <mergeCell ref="K1:K2"/>
    <mergeCell ref="C12:J12"/>
    <mergeCell ref="K12:K13"/>
    <mergeCell ref="A32:E32"/>
    <mergeCell ref="A39:I39"/>
    <mergeCell ref="A38:I38"/>
    <mergeCell ref="A37:I37"/>
    <mergeCell ref="C35:E35"/>
  </mergeCells>
  <printOptions horizontalCentered="1" verticalCentered="1"/>
  <pageMargins left="0.7874015748031497" right="0.7874015748031497" top="0.8661417322834646" bottom="0.7874015748031497" header="0.5118110236220472" footer="0.5118110236220472"/>
  <pageSetup fitToHeight="1" fitToWidth="1" horizontalDpi="600" verticalDpi="600" orientation="landscape" paperSize="9" scale="58" r:id="rId1"/>
  <headerFooter alignWithMargins="0">
    <oddHeader>&amp;CPesterzsébeti Örmény Nemzetiségi Önkormányzat adósságot keletkeztető ügyleteiből eredő 
fizetési kötelezettségeinek bemutatása 
(e Ft)&amp;R7.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46">
    <pageSetUpPr fitToPage="1"/>
  </sheetPr>
  <dimension ref="A1:F47"/>
  <sheetViews>
    <sheetView workbookViewId="0" topLeftCell="A1">
      <selection activeCell="F25" sqref="F25"/>
    </sheetView>
  </sheetViews>
  <sheetFormatPr defaultColWidth="9.140625" defaultRowHeight="12.75"/>
  <cols>
    <col min="1" max="1" width="67.7109375" style="221" bestFit="1" customWidth="1"/>
    <col min="2" max="2" width="14.421875" style="221" hidden="1" customWidth="1"/>
    <col min="3" max="3" width="15.57421875" style="221" customWidth="1"/>
    <col min="4" max="4" width="15.57421875" style="221" hidden="1" customWidth="1"/>
    <col min="5" max="6" width="15.57421875" style="221" customWidth="1"/>
    <col min="7" max="16384" width="9.140625" style="221" customWidth="1"/>
  </cols>
  <sheetData>
    <row r="1" ht="13.5" thickBot="1">
      <c r="B1" s="354"/>
    </row>
    <row r="2" spans="1:6" s="354" customFormat="1" ht="26.25" thickBot="1">
      <c r="A2" s="355" t="s">
        <v>303</v>
      </c>
      <c r="B2" s="85" t="s">
        <v>76</v>
      </c>
      <c r="C2" s="85" t="s">
        <v>361</v>
      </c>
      <c r="D2" s="85" t="s">
        <v>366</v>
      </c>
      <c r="E2" s="85" t="s">
        <v>363</v>
      </c>
      <c r="F2" s="85" t="s">
        <v>370</v>
      </c>
    </row>
    <row r="3" spans="1:6" ht="15" customHeight="1">
      <c r="A3" s="356" t="s">
        <v>304</v>
      </c>
      <c r="B3" s="357">
        <v>5531246</v>
      </c>
      <c r="C3" s="409"/>
      <c r="D3" s="409"/>
      <c r="E3" s="409">
        <v>1</v>
      </c>
      <c r="F3" s="409">
        <v>1</v>
      </c>
    </row>
    <row r="4" spans="1:6" ht="15" customHeight="1">
      <c r="A4" s="356" t="s">
        <v>305</v>
      </c>
      <c r="B4" s="88">
        <v>7528939</v>
      </c>
      <c r="C4" s="359"/>
      <c r="D4" s="359"/>
      <c r="E4" s="359"/>
      <c r="F4" s="359"/>
    </row>
    <row r="5" spans="1:6" ht="15" customHeight="1">
      <c r="A5" s="356" t="s">
        <v>306</v>
      </c>
      <c r="B5" s="88"/>
      <c r="C5" s="359">
        <v>1035</v>
      </c>
      <c r="D5" s="359">
        <f>SUM('1.Bevétel'!J6)</f>
        <v>1035</v>
      </c>
      <c r="E5" s="359">
        <f>SUM('1.Bevétel'!N6)</f>
        <v>292</v>
      </c>
      <c r="F5" s="359">
        <f>SUM('1.Bevétel'!R6)</f>
        <v>1327</v>
      </c>
    </row>
    <row r="6" spans="1:6" ht="15" customHeight="1">
      <c r="A6" s="356" t="s">
        <v>307</v>
      </c>
      <c r="B6" s="359"/>
      <c r="C6" s="359"/>
      <c r="D6" s="359"/>
      <c r="E6" s="359"/>
      <c r="F6" s="359"/>
    </row>
    <row r="7" spans="1:6" ht="15" customHeight="1">
      <c r="A7" s="356" t="s">
        <v>308</v>
      </c>
      <c r="B7" s="359">
        <v>398000</v>
      </c>
      <c r="C7" s="359"/>
      <c r="D7" s="359"/>
      <c r="E7" s="359"/>
      <c r="F7" s="359"/>
    </row>
    <row r="8" spans="1:6" ht="15">
      <c r="A8" s="360" t="s">
        <v>309</v>
      </c>
      <c r="B8" s="359"/>
      <c r="C8" s="359">
        <v>1409</v>
      </c>
      <c r="D8" s="359">
        <f>SUM('1.Bevétel'!J16)</f>
        <v>1409</v>
      </c>
      <c r="E8" s="359">
        <f>SUM('1.Bevétel'!N16)</f>
        <v>0</v>
      </c>
      <c r="F8" s="359">
        <f>SUM('1.Bevétel'!R16)</f>
        <v>1409</v>
      </c>
    </row>
    <row r="9" spans="1:6" ht="15" customHeight="1" thickBot="1">
      <c r="A9" s="361" t="s">
        <v>310</v>
      </c>
      <c r="B9" s="362"/>
      <c r="C9" s="362"/>
      <c r="D9" s="362"/>
      <c r="E9" s="362"/>
      <c r="F9" s="362"/>
    </row>
    <row r="10" spans="1:6" ht="15" customHeight="1" thickBot="1">
      <c r="A10" s="363" t="s">
        <v>311</v>
      </c>
      <c r="B10" s="364">
        <f>SUM(B3:B7)</f>
        <v>13458185</v>
      </c>
      <c r="C10" s="364">
        <f>SUM(C3:C9)</f>
        <v>2444</v>
      </c>
      <c r="D10" s="364">
        <f>SUM(D3:D9)</f>
        <v>2444</v>
      </c>
      <c r="E10" s="364">
        <f>SUM(E3:E9)</f>
        <v>293</v>
      </c>
      <c r="F10" s="364">
        <f>SUM(F3:F9)</f>
        <v>2737</v>
      </c>
    </row>
    <row r="11" spans="1:6" ht="15" customHeight="1">
      <c r="A11" s="365" t="s">
        <v>312</v>
      </c>
      <c r="B11" s="366">
        <v>4242351</v>
      </c>
      <c r="C11" s="366">
        <v>1500</v>
      </c>
      <c r="D11" s="366">
        <f>SUM('2.Kiadás'!J3)</f>
        <v>1500</v>
      </c>
      <c r="E11" s="366">
        <f>SUM('2.Kiadás'!N3)</f>
        <v>100</v>
      </c>
      <c r="F11" s="366">
        <f>SUM('2.Kiadás'!R3)</f>
        <v>1600</v>
      </c>
    </row>
    <row r="12" spans="1:6" ht="15" customHeight="1">
      <c r="A12" s="358" t="s">
        <v>313</v>
      </c>
      <c r="B12" s="359">
        <v>1325315</v>
      </c>
      <c r="C12" s="359">
        <v>200</v>
      </c>
      <c r="D12" s="359">
        <f>SUM('2.Kiadás'!J4)</f>
        <v>200</v>
      </c>
      <c r="E12" s="359">
        <f>SUM('2.Kiadás'!N4)</f>
        <v>0</v>
      </c>
      <c r="F12" s="359">
        <f>SUM('2.Kiadás'!R4)</f>
        <v>200</v>
      </c>
    </row>
    <row r="13" spans="1:6" ht="15" customHeight="1">
      <c r="A13" s="358" t="s">
        <v>314</v>
      </c>
      <c r="B13" s="359">
        <v>2355890</v>
      </c>
      <c r="C13" s="359">
        <v>744</v>
      </c>
      <c r="D13" s="359">
        <f>SUM('2.Kiadás'!J5)</f>
        <v>744</v>
      </c>
      <c r="E13" s="359">
        <f>SUM('2.Kiadás'!N5)</f>
        <v>143</v>
      </c>
      <c r="F13" s="359">
        <f>SUM('2.Kiadás'!R5)</f>
        <v>887</v>
      </c>
    </row>
    <row r="14" spans="1:6" ht="15" customHeight="1">
      <c r="A14" s="358" t="s">
        <v>315</v>
      </c>
      <c r="B14" s="359">
        <v>215751</v>
      </c>
      <c r="C14" s="359"/>
      <c r="D14" s="359"/>
      <c r="E14" s="359"/>
      <c r="F14" s="359"/>
    </row>
    <row r="15" spans="1:6" ht="30">
      <c r="A15" s="367" t="s">
        <v>316</v>
      </c>
      <c r="B15" s="359"/>
      <c r="C15" s="359"/>
      <c r="D15" s="359"/>
      <c r="E15" s="359"/>
      <c r="F15" s="359"/>
    </row>
    <row r="16" spans="1:6" ht="15" customHeight="1">
      <c r="A16" s="358" t="s">
        <v>317</v>
      </c>
      <c r="B16" s="359"/>
      <c r="C16" s="359"/>
      <c r="D16" s="359"/>
      <c r="E16" s="359">
        <f>SUM('2.Kiadás'!N8)</f>
        <v>50</v>
      </c>
      <c r="F16" s="359">
        <f>SUM('2.Kiadás'!R8)</f>
        <v>50</v>
      </c>
    </row>
    <row r="17" spans="1:6" ht="15" customHeight="1">
      <c r="A17" s="358" t="s">
        <v>318</v>
      </c>
      <c r="B17" s="359">
        <v>215751</v>
      </c>
      <c r="C17" s="359"/>
      <c r="D17" s="359">
        <f>SUM('2.Kiadás'!J9)</f>
        <v>0</v>
      </c>
      <c r="E17" s="359">
        <f>SUM('2.Kiadás'!N9)</f>
        <v>0</v>
      </c>
      <c r="F17" s="359">
        <f>SUM('2.Kiadás'!R9)</f>
        <v>0</v>
      </c>
    </row>
    <row r="18" spans="1:6" ht="15" customHeight="1">
      <c r="A18" s="358" t="s">
        <v>319</v>
      </c>
      <c r="B18" s="359">
        <v>393035</v>
      </c>
      <c r="C18" s="359"/>
      <c r="D18" s="359"/>
      <c r="E18" s="359"/>
      <c r="F18" s="359"/>
    </row>
    <row r="19" spans="1:6" ht="15" customHeight="1">
      <c r="A19" s="358" t="s">
        <v>320</v>
      </c>
      <c r="B19" s="359"/>
      <c r="C19" s="359"/>
      <c r="D19" s="359"/>
      <c r="E19" s="359"/>
      <c r="F19" s="359"/>
    </row>
    <row r="20" spans="1:6" ht="15" customHeight="1">
      <c r="A20" s="358" t="s">
        <v>321</v>
      </c>
      <c r="B20" s="359"/>
      <c r="C20" s="359"/>
      <c r="D20" s="359"/>
      <c r="E20" s="359"/>
      <c r="F20" s="359"/>
    </row>
    <row r="21" spans="1:6" ht="15" customHeight="1" thickBot="1">
      <c r="A21" s="358" t="s">
        <v>322</v>
      </c>
      <c r="B21" s="359"/>
      <c r="C21" s="362"/>
      <c r="D21" s="362"/>
      <c r="E21" s="362"/>
      <c r="F21" s="362"/>
    </row>
    <row r="22" spans="1:6" ht="15" customHeight="1" thickBot="1">
      <c r="A22" s="368" t="s">
        <v>323</v>
      </c>
      <c r="B22" s="369">
        <f>SUM(B11:B18)</f>
        <v>8748093</v>
      </c>
      <c r="C22" s="369">
        <f>SUM(C11:C21)</f>
        <v>2444</v>
      </c>
      <c r="D22" s="369">
        <f>SUM(D11:D21)</f>
        <v>2444</v>
      </c>
      <c r="E22" s="369">
        <f>SUM(E11:E21)</f>
        <v>293</v>
      </c>
      <c r="F22" s="369">
        <f>SUM(F11:F21)</f>
        <v>2737</v>
      </c>
    </row>
    <row r="23" ht="12.75">
      <c r="A23" s="508"/>
    </row>
    <row r="24" ht="13.5" thickBot="1">
      <c r="A24" s="509"/>
    </row>
    <row r="25" spans="1:6" ht="26.25" thickBot="1">
      <c r="A25" s="355" t="s">
        <v>324</v>
      </c>
      <c r="B25" s="85" t="s">
        <v>76</v>
      </c>
      <c r="C25" s="85" t="s">
        <v>361</v>
      </c>
      <c r="D25" s="85" t="s">
        <v>361</v>
      </c>
      <c r="E25" s="85" t="s">
        <v>363</v>
      </c>
      <c r="F25" s="85" t="s">
        <v>370</v>
      </c>
    </row>
    <row r="26" spans="1:6" ht="15" customHeight="1">
      <c r="A26" s="370" t="s">
        <v>325</v>
      </c>
      <c r="B26" s="366" t="e">
        <f>#REF!</f>
        <v>#REF!</v>
      </c>
      <c r="C26" s="409"/>
      <c r="D26" s="409"/>
      <c r="E26" s="409"/>
      <c r="F26" s="409"/>
    </row>
    <row r="27" spans="1:6" ht="15" customHeight="1">
      <c r="A27" s="356" t="s">
        <v>326</v>
      </c>
      <c r="B27" s="359" t="e">
        <f>#REF!+#REF!</f>
        <v>#REF!</v>
      </c>
      <c r="C27" s="359"/>
      <c r="D27" s="359"/>
      <c r="E27" s="359"/>
      <c r="F27" s="359"/>
    </row>
    <row r="28" spans="1:6" ht="15" customHeight="1">
      <c r="A28" s="356" t="s">
        <v>327</v>
      </c>
      <c r="B28" s="359">
        <v>99998</v>
      </c>
      <c r="C28" s="359"/>
      <c r="D28" s="359"/>
      <c r="E28" s="359"/>
      <c r="F28" s="359"/>
    </row>
    <row r="29" spans="1:6" ht="15" customHeight="1">
      <c r="A29" s="371" t="s">
        <v>328</v>
      </c>
      <c r="B29" s="359">
        <v>800635</v>
      </c>
      <c r="C29" s="359"/>
      <c r="D29" s="359"/>
      <c r="E29" s="359"/>
      <c r="F29" s="359"/>
    </row>
    <row r="30" spans="1:6" ht="15" customHeight="1">
      <c r="A30" s="371" t="s">
        <v>329</v>
      </c>
      <c r="B30" s="359"/>
      <c r="C30" s="359"/>
      <c r="D30" s="359"/>
      <c r="E30" s="359"/>
      <c r="F30" s="359"/>
    </row>
    <row r="31" spans="1:6" ht="15" customHeight="1">
      <c r="A31" s="360" t="s">
        <v>309</v>
      </c>
      <c r="B31" s="359"/>
      <c r="C31" s="359"/>
      <c r="D31" s="359"/>
      <c r="E31" s="359"/>
      <c r="F31" s="359"/>
    </row>
    <row r="32" spans="1:6" ht="15" customHeight="1" thickBot="1">
      <c r="A32" s="356" t="s">
        <v>310</v>
      </c>
      <c r="B32" s="359"/>
      <c r="C32" s="359"/>
      <c r="D32" s="359"/>
      <c r="E32" s="359"/>
      <c r="F32" s="359"/>
    </row>
    <row r="33" spans="1:6" ht="15" customHeight="1" thickBot="1">
      <c r="A33" s="363" t="s">
        <v>330</v>
      </c>
      <c r="B33" s="369" t="e">
        <f>SUM(B26:B27)+B29+B28</f>
        <v>#REF!</v>
      </c>
      <c r="C33" s="369"/>
      <c r="D33" s="369"/>
      <c r="E33" s="369"/>
      <c r="F33" s="369"/>
    </row>
    <row r="34" spans="1:6" ht="15" customHeight="1">
      <c r="A34" s="372" t="s">
        <v>331</v>
      </c>
      <c r="B34" s="373"/>
      <c r="C34" s="410"/>
      <c r="D34" s="410"/>
      <c r="E34" s="410"/>
      <c r="F34" s="410"/>
    </row>
    <row r="35" spans="1:6" ht="15" customHeight="1">
      <c r="A35" s="358" t="s">
        <v>332</v>
      </c>
      <c r="B35" s="359">
        <v>4500</v>
      </c>
      <c r="C35" s="359"/>
      <c r="D35" s="359"/>
      <c r="E35" s="359"/>
      <c r="F35" s="359"/>
    </row>
    <row r="36" spans="1:6" ht="15" customHeight="1">
      <c r="A36" s="358" t="s">
        <v>333</v>
      </c>
      <c r="B36" s="359">
        <v>43135</v>
      </c>
      <c r="C36" s="359"/>
      <c r="D36" s="359"/>
      <c r="E36" s="359"/>
      <c r="F36" s="359"/>
    </row>
    <row r="37" spans="1:6" ht="30">
      <c r="A37" s="367" t="s">
        <v>334</v>
      </c>
      <c r="B37" s="359"/>
      <c r="C37" s="359"/>
      <c r="D37" s="359"/>
      <c r="E37" s="359"/>
      <c r="F37" s="359"/>
    </row>
    <row r="38" spans="1:6" ht="15" customHeight="1">
      <c r="A38" s="358" t="s">
        <v>335</v>
      </c>
      <c r="B38" s="359">
        <v>770682</v>
      </c>
      <c r="C38" s="359"/>
      <c r="D38" s="359"/>
      <c r="E38" s="359"/>
      <c r="F38" s="359"/>
    </row>
    <row r="39" spans="1:6" ht="15" customHeight="1">
      <c r="A39" s="358" t="s">
        <v>336</v>
      </c>
      <c r="B39" s="358"/>
      <c r="C39" s="359"/>
      <c r="D39" s="359"/>
      <c r="E39" s="359"/>
      <c r="F39" s="359"/>
    </row>
    <row r="40" spans="1:6" ht="15" customHeight="1">
      <c r="A40" s="358" t="s">
        <v>320</v>
      </c>
      <c r="B40" s="358"/>
      <c r="C40" s="359"/>
      <c r="D40" s="359"/>
      <c r="E40" s="359"/>
      <c r="F40" s="359"/>
    </row>
    <row r="41" spans="1:6" ht="15" customHeight="1">
      <c r="A41" s="358" t="s">
        <v>337</v>
      </c>
      <c r="B41" s="358"/>
      <c r="C41" s="359"/>
      <c r="D41" s="359"/>
      <c r="E41" s="359"/>
      <c r="F41" s="359"/>
    </row>
    <row r="42" spans="1:6" ht="15" customHeight="1" thickBot="1">
      <c r="A42" s="358" t="s">
        <v>338</v>
      </c>
      <c r="B42" s="358"/>
      <c r="C42" s="359"/>
      <c r="D42" s="359"/>
      <c r="E42" s="359"/>
      <c r="F42" s="359"/>
    </row>
    <row r="43" spans="1:6" ht="15" customHeight="1" thickBot="1">
      <c r="A43" s="363" t="s">
        <v>339</v>
      </c>
      <c r="B43" s="368">
        <f>SUM(B35:B38)</f>
        <v>818317</v>
      </c>
      <c r="C43" s="369">
        <f>SUM(C34:C42)</f>
        <v>0</v>
      </c>
      <c r="D43" s="369">
        <f>SUM(D34:D42)</f>
        <v>0</v>
      </c>
      <c r="E43" s="369">
        <f>SUM(E34:E42)</f>
        <v>0</v>
      </c>
      <c r="F43" s="369">
        <f>SUM(F34:F42)</f>
        <v>0</v>
      </c>
    </row>
    <row r="44" spans="1:6" ht="15">
      <c r="A44" s="374"/>
      <c r="B44" s="374"/>
      <c r="C44" s="374"/>
      <c r="D44" s="374"/>
      <c r="E44" s="374"/>
      <c r="F44" s="374"/>
    </row>
    <row r="45" spans="1:6" ht="15.75" thickBot="1">
      <c r="A45" s="374"/>
      <c r="B45" s="374"/>
      <c r="C45" s="374"/>
      <c r="D45" s="374"/>
      <c r="E45" s="374"/>
      <c r="F45" s="374"/>
    </row>
    <row r="46" spans="1:6" ht="15" customHeight="1">
      <c r="A46" s="375" t="s">
        <v>340</v>
      </c>
      <c r="B46" s="376" t="e">
        <f>SUM(B10)+B33</f>
        <v>#REF!</v>
      </c>
      <c r="C46" s="411">
        <f>SUM(C10)+C33</f>
        <v>2444</v>
      </c>
      <c r="D46" s="411">
        <f>SUM(D10)+D33</f>
        <v>2444</v>
      </c>
      <c r="E46" s="411">
        <f>SUM(E10)+E33</f>
        <v>293</v>
      </c>
      <c r="F46" s="411">
        <f>SUM(F10)+F33</f>
        <v>2737</v>
      </c>
    </row>
    <row r="47" spans="1:6" ht="15" customHeight="1" thickBot="1">
      <c r="A47" s="377" t="s">
        <v>341</v>
      </c>
      <c r="B47" s="378">
        <f>SUM(B22)+B43</f>
        <v>9566410</v>
      </c>
      <c r="C47" s="412">
        <f>SUM(C22)+C43</f>
        <v>2444</v>
      </c>
      <c r="D47" s="412">
        <f>SUM(D22)+D43</f>
        <v>2444</v>
      </c>
      <c r="E47" s="412">
        <f>SUM(E22)+E43</f>
        <v>293</v>
      </c>
      <c r="F47" s="412">
        <f>SUM(F22)+F43</f>
        <v>2737</v>
      </c>
    </row>
  </sheetData>
  <mergeCells count="1">
    <mergeCell ref="A23:A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&amp;LTÁJÉKOZTATÓ TÁBLA!&amp;C&amp;"Times New Roman,Normál"PESTERZSÉBETI ÖRMÉNY NEMZETISÉGI ÖNKORMÁNYZAT
 2014. ÉVI ÖSSZEVONT KÖLTSÉGVETÉSI MÉRLEGE
(e Ft)&amp;R&amp;"Times New Roman,Normál"8. sz. melléklet
15/2014. (VI.27.) ÖNÖ sz. határozat alapján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1">
    <pageSetUpPr fitToPage="1"/>
  </sheetPr>
  <dimension ref="A1:G29"/>
  <sheetViews>
    <sheetView workbookViewId="0" topLeftCell="B1">
      <selection activeCell="A17" sqref="A17"/>
    </sheetView>
  </sheetViews>
  <sheetFormatPr defaultColWidth="9.140625" defaultRowHeight="12.75"/>
  <cols>
    <col min="1" max="1" width="8.00390625" style="0" hidden="1" customWidth="1"/>
    <col min="2" max="2" width="7.8515625" style="0" bestFit="1" customWidth="1"/>
    <col min="3" max="3" width="45.8515625" style="0" bestFit="1" customWidth="1"/>
    <col min="4" max="4" width="16.57421875" style="0" bestFit="1" customWidth="1"/>
    <col min="5" max="5" width="0.13671875" style="0" customWidth="1"/>
    <col min="6" max="6" width="17.28125" style="0" customWidth="1"/>
    <col min="7" max="7" width="16.7109375" style="0" customWidth="1"/>
  </cols>
  <sheetData>
    <row r="1" spans="1:7" ht="26.25" thickBot="1">
      <c r="A1" s="221"/>
      <c r="B1" s="269" t="s">
        <v>229</v>
      </c>
      <c r="C1" s="270"/>
      <c r="D1" s="271"/>
      <c r="E1" s="87"/>
      <c r="F1" s="272" t="s">
        <v>230</v>
      </c>
      <c r="G1" s="272" t="s">
        <v>231</v>
      </c>
    </row>
    <row r="2" spans="1:7" ht="19.5" customHeight="1" thickBot="1">
      <c r="A2" s="221"/>
      <c r="B2" s="516" t="s">
        <v>232</v>
      </c>
      <c r="C2" s="517"/>
      <c r="D2" s="517"/>
      <c r="E2" s="518"/>
      <c r="F2" s="273"/>
      <c r="G2" s="273"/>
    </row>
    <row r="3" spans="2:7" ht="15" customHeight="1">
      <c r="B3" s="510"/>
      <c r="C3" s="511"/>
      <c r="D3" s="511"/>
      <c r="E3" s="511"/>
      <c r="F3" s="274"/>
      <c r="G3" s="274"/>
    </row>
    <row r="4" spans="2:7" ht="15" customHeight="1">
      <c r="B4" s="514"/>
      <c r="C4" s="515"/>
      <c r="D4" s="515"/>
      <c r="E4" s="515"/>
      <c r="F4" s="275"/>
      <c r="G4" s="275"/>
    </row>
    <row r="5" spans="2:7" ht="15" customHeight="1" thickBot="1">
      <c r="B5" s="512"/>
      <c r="C5" s="513"/>
      <c r="D5" s="513"/>
      <c r="E5" s="513"/>
      <c r="F5" s="276"/>
      <c r="G5" s="276"/>
    </row>
    <row r="6" spans="2:7" ht="19.5" customHeight="1" thickBot="1">
      <c r="B6" s="522" t="s">
        <v>233</v>
      </c>
      <c r="C6" s="523"/>
      <c r="D6" s="523"/>
      <c r="E6" s="523"/>
      <c r="F6" s="277"/>
      <c r="G6" s="278"/>
    </row>
    <row r="7" spans="2:5" ht="19.5" customHeight="1" thickBot="1">
      <c r="B7" s="279"/>
      <c r="C7" s="279"/>
      <c r="D7" s="279"/>
      <c r="E7" s="279"/>
    </row>
    <row r="8" spans="2:7" ht="31.5" customHeight="1" thickBot="1">
      <c r="B8" s="519" t="s">
        <v>234</v>
      </c>
      <c r="C8" s="520"/>
      <c r="D8" s="520"/>
      <c r="E8" s="521"/>
      <c r="F8" s="272" t="s">
        <v>230</v>
      </c>
      <c r="G8" s="272" t="s">
        <v>231</v>
      </c>
    </row>
    <row r="9" spans="2:7" ht="15" customHeight="1">
      <c r="B9" s="524"/>
      <c r="C9" s="525"/>
      <c r="D9" s="525"/>
      <c r="E9" s="526"/>
      <c r="F9" s="280"/>
      <c r="G9" s="281"/>
    </row>
    <row r="10" spans="2:7" ht="15" customHeight="1" thickBot="1">
      <c r="B10" s="527"/>
      <c r="C10" s="528"/>
      <c r="D10" s="528"/>
      <c r="E10" s="529"/>
      <c r="F10" s="282"/>
      <c r="G10" s="276"/>
    </row>
    <row r="13" ht="13.5" thickBot="1">
      <c r="B13" s="283" t="s">
        <v>235</v>
      </c>
    </row>
    <row r="14" spans="2:5" ht="15" customHeight="1">
      <c r="B14" s="226" t="s">
        <v>170</v>
      </c>
      <c r="C14" s="284" t="s">
        <v>236</v>
      </c>
      <c r="D14" s="227" t="s">
        <v>237</v>
      </c>
      <c r="E14" s="228"/>
    </row>
    <row r="15" spans="2:4" ht="15" customHeight="1" thickBot="1">
      <c r="B15" s="285"/>
      <c r="C15" s="286"/>
      <c r="D15" s="287" t="s">
        <v>238</v>
      </c>
    </row>
    <row r="16" spans="2:4" ht="15" customHeight="1">
      <c r="B16" s="288" t="s">
        <v>239</v>
      </c>
      <c r="C16" s="224" t="s">
        <v>240</v>
      </c>
      <c r="D16" s="289"/>
    </row>
    <row r="17" spans="2:4" ht="15" customHeight="1" thickBot="1">
      <c r="B17" s="290"/>
      <c r="C17" s="222" t="s">
        <v>241</v>
      </c>
      <c r="D17" s="291"/>
    </row>
    <row r="18" spans="2:4" ht="15" customHeight="1">
      <c r="B18" s="288" t="s">
        <v>242</v>
      </c>
      <c r="C18" s="224" t="s">
        <v>243</v>
      </c>
      <c r="D18" s="292">
        <v>0</v>
      </c>
    </row>
    <row r="19" spans="2:4" ht="15" customHeight="1" thickBot="1">
      <c r="B19" s="290"/>
      <c r="C19" s="222" t="s">
        <v>244</v>
      </c>
      <c r="D19" s="291"/>
    </row>
    <row r="20" spans="2:4" ht="15" customHeight="1">
      <c r="B20" s="288" t="s">
        <v>245</v>
      </c>
      <c r="C20" s="224" t="s">
        <v>246</v>
      </c>
      <c r="D20" s="293">
        <f>SUM(D21:D24)</f>
        <v>0</v>
      </c>
    </row>
    <row r="21" spans="2:4" ht="15" customHeight="1">
      <c r="B21" s="288"/>
      <c r="C21" s="224" t="s">
        <v>247</v>
      </c>
      <c r="D21" s="289"/>
    </row>
    <row r="22" spans="2:4" ht="15" customHeight="1">
      <c r="B22" s="288"/>
      <c r="C22" s="224" t="s">
        <v>248</v>
      </c>
      <c r="D22" s="289"/>
    </row>
    <row r="23" spans="2:4" ht="15" customHeight="1">
      <c r="B23" s="288"/>
      <c r="C23" s="224" t="s">
        <v>249</v>
      </c>
      <c r="D23" s="289"/>
    </row>
    <row r="24" spans="2:4" ht="15" customHeight="1" thickBot="1">
      <c r="B24" s="290"/>
      <c r="C24" s="224" t="s">
        <v>250</v>
      </c>
      <c r="D24" s="289"/>
    </row>
    <row r="25" spans="2:4" ht="15" customHeight="1">
      <c r="B25" s="288" t="s">
        <v>251</v>
      </c>
      <c r="C25" s="223" t="s">
        <v>252</v>
      </c>
      <c r="D25" s="294"/>
    </row>
    <row r="26" spans="2:4" ht="15" customHeight="1" thickBot="1">
      <c r="B26" s="290"/>
      <c r="C26" s="222" t="s">
        <v>253</v>
      </c>
      <c r="D26" s="295"/>
    </row>
    <row r="27" spans="2:4" ht="15" customHeight="1">
      <c r="B27" s="288" t="s">
        <v>254</v>
      </c>
      <c r="C27" s="224" t="s">
        <v>255</v>
      </c>
      <c r="D27" s="289"/>
    </row>
    <row r="28" spans="2:4" ht="15" customHeight="1" thickBot="1">
      <c r="B28" s="288"/>
      <c r="C28" s="224" t="s">
        <v>256</v>
      </c>
      <c r="D28" s="292"/>
    </row>
    <row r="29" spans="2:4" ht="15" customHeight="1" thickBot="1">
      <c r="B29" s="296"/>
      <c r="C29" s="297" t="s">
        <v>257</v>
      </c>
      <c r="D29" s="94">
        <f>D16+D18+D20+D25+D27</f>
        <v>0</v>
      </c>
    </row>
  </sheetData>
  <mergeCells count="8">
    <mergeCell ref="B8:E8"/>
    <mergeCell ref="B6:E6"/>
    <mergeCell ref="B9:E9"/>
    <mergeCell ref="B10:E10"/>
    <mergeCell ref="B3:E3"/>
    <mergeCell ref="B5:E5"/>
    <mergeCell ref="B4:E4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&amp;LTÁJÉKOZTATÓ TÁBLA!&amp;C&amp;"Times New Roman,Normál"PESTERZSÉBETI ÖRMÉNY NEMZETISÉGI ÖNKORMÁNYZAT
 TÖBB ÉVES KIHATÁSSAL JÁRÓ DÖNTÉSEI ÉS 2014. ÉVI KÖZVETETT TÁMOGATÁSAI
(e Ft)&amp;R&amp;"Times New Roman,Normál"9. 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Juhasz_Rita</dc:creator>
  <cp:keywords/>
  <dc:description/>
  <cp:lastModifiedBy>juhasz_rita</cp:lastModifiedBy>
  <cp:lastPrinted>2014-07-21T08:20:53Z</cp:lastPrinted>
  <dcterms:created xsi:type="dcterms:W3CDTF">2014-01-27T08:11:33Z</dcterms:created>
  <dcterms:modified xsi:type="dcterms:W3CDTF">2014-07-21T08:22:43Z</dcterms:modified>
  <cp:category/>
  <cp:version/>
  <cp:contentType/>
  <cp:contentStatus/>
</cp:coreProperties>
</file>