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-file\Home\Pukltsgvet\Rita\Nemzetiségek\örmény\2016. évi ktv\"/>
    </mc:Choice>
  </mc:AlternateContent>
  <bookViews>
    <workbookView xWindow="0" yWindow="60" windowWidth="15195" windowHeight="9210" activeTab="10"/>
  </bookViews>
  <sheets>
    <sheet name="1.Bevétel" sheetId="1" r:id="rId1"/>
    <sheet name="2.Kiadás" sheetId="2" r:id="rId2"/>
    <sheet name="3.Átad.Peszk." sheetId="4" r:id="rId3"/>
    <sheet name="4.Beruh" sheetId="6" r:id="rId4"/>
    <sheet name="5.Felúj." sheetId="7" r:id="rId5"/>
    <sheet name="6.EUS tám." sheetId="15" r:id="rId6"/>
    <sheet name="7.ADÓSSÁG" sheetId="8" r:id="rId7"/>
    <sheet name="8.KTV-I MÉR" sheetId="14" r:id="rId8"/>
    <sheet name="9.többéves" sheetId="12" r:id="rId9"/>
    <sheet name="10. Előir.felh." sheetId="11" r:id="rId10"/>
    <sheet name="11. Mérleg" sheetId="13" r:id="rId11"/>
  </sheets>
  <externalReferences>
    <externalReference r:id="rId12"/>
  </externalReference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'1.Bevétel'!$A$1:$H$28</definedName>
    <definedName name="_xlnm.Print_Area" localSheetId="4">'5.Felúj.'!$A$1:$I$14</definedName>
    <definedName name="_xlnm.Print_Area" localSheetId="6">'7.ADÓSSÁG'!$A$1:$K$39</definedName>
  </definedNames>
  <calcPr calcId="152511" calcOnSave="0"/>
</workbook>
</file>

<file path=xl/calcChain.xml><?xml version="1.0" encoding="utf-8"?>
<calcChain xmlns="http://schemas.openxmlformats.org/spreadsheetml/2006/main">
  <c r="E39" i="13" l="1"/>
  <c r="D39" i="13"/>
  <c r="D14" i="14" l="1"/>
  <c r="D13" i="14"/>
  <c r="D12" i="14"/>
  <c r="D19" i="14" s="1"/>
  <c r="D22" i="14" s="1"/>
  <c r="D45" i="14" s="1"/>
  <c r="G5" i="1"/>
  <c r="H5" i="1"/>
  <c r="G6" i="1"/>
  <c r="C4" i="1"/>
  <c r="D4" i="1"/>
  <c r="E4" i="1"/>
  <c r="E3" i="1" s="1"/>
  <c r="F4" i="1"/>
  <c r="C3" i="1"/>
  <c r="C22" i="1" s="1"/>
  <c r="F3" i="1"/>
  <c r="F22" i="1" s="1"/>
  <c r="G7" i="1"/>
  <c r="G8" i="1"/>
  <c r="G9" i="1"/>
  <c r="G10" i="1"/>
  <c r="G11" i="1"/>
  <c r="G12" i="1"/>
  <c r="G18" i="1"/>
  <c r="H18" i="1" s="1"/>
  <c r="G19" i="1"/>
  <c r="C17" i="1"/>
  <c r="D17" i="1"/>
  <c r="E17" i="1"/>
  <c r="E16" i="1" s="1"/>
  <c r="E15" i="1" s="1"/>
  <c r="E14" i="1" s="1"/>
  <c r="F17" i="1"/>
  <c r="F16" i="1" s="1"/>
  <c r="F15" i="1" s="1"/>
  <c r="F14" i="1" s="1"/>
  <c r="C16" i="1"/>
  <c r="C15" i="1" s="1"/>
  <c r="C14" i="1" s="1"/>
  <c r="D9" i="14" s="1"/>
  <c r="C23" i="1"/>
  <c r="D23" i="1"/>
  <c r="E23" i="1"/>
  <c r="F23" i="1"/>
  <c r="C24" i="1"/>
  <c r="D24" i="1"/>
  <c r="E24" i="1"/>
  <c r="F24" i="1"/>
  <c r="C25" i="1"/>
  <c r="D25" i="1"/>
  <c r="E25" i="1"/>
  <c r="F25" i="1"/>
  <c r="P3" i="11"/>
  <c r="Q3" i="11" s="1"/>
  <c r="P4" i="11"/>
  <c r="Q4" i="11" s="1"/>
  <c r="C5" i="11"/>
  <c r="P5" i="11"/>
  <c r="C6" i="11"/>
  <c r="P6" i="11"/>
  <c r="Q6" i="11"/>
  <c r="C7" i="11"/>
  <c r="P7" i="11"/>
  <c r="Q7" i="11" s="1"/>
  <c r="C8" i="11"/>
  <c r="P8" i="11"/>
  <c r="Q8" i="11" s="1"/>
  <c r="C9" i="11"/>
  <c r="P9" i="11"/>
  <c r="C10" i="11"/>
  <c r="C12" i="11" s="1"/>
  <c r="P10" i="11"/>
  <c r="Q10" i="11"/>
  <c r="P11" i="11"/>
  <c r="Q11" i="11" s="1"/>
  <c r="D12" i="11"/>
  <c r="E12" i="11"/>
  <c r="F12" i="11"/>
  <c r="G12" i="11"/>
  <c r="H12" i="11"/>
  <c r="I12" i="11"/>
  <c r="J12" i="11"/>
  <c r="K12" i="11"/>
  <c r="L12" i="11"/>
  <c r="M12" i="11"/>
  <c r="N12" i="11"/>
  <c r="O12" i="11"/>
  <c r="P17" i="11"/>
  <c r="Q17" i="11" s="1"/>
  <c r="P18" i="11"/>
  <c r="Q18" i="11" s="1"/>
  <c r="P19" i="11"/>
  <c r="Q19" i="11" s="1"/>
  <c r="C21" i="11"/>
  <c r="C22" i="11"/>
  <c r="C23" i="11"/>
  <c r="C24" i="11"/>
  <c r="C25" i="11"/>
  <c r="C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C9" i="13"/>
  <c r="C11" i="13" s="1"/>
  <c r="D9" i="13"/>
  <c r="D11" i="13" s="1"/>
  <c r="E9" i="13"/>
  <c r="E11" i="13"/>
  <c r="C16" i="13"/>
  <c r="C18" i="13" s="1"/>
  <c r="D16" i="13"/>
  <c r="D18" i="13" s="1"/>
  <c r="E16" i="13"/>
  <c r="E18" i="13"/>
  <c r="C32" i="13"/>
  <c r="C34" i="13" s="1"/>
  <c r="D32" i="13"/>
  <c r="E32" i="13"/>
  <c r="E34" i="13" s="1"/>
  <c r="D34" i="13"/>
  <c r="C41" i="13"/>
  <c r="D41" i="13"/>
  <c r="E41" i="13"/>
  <c r="C42" i="13"/>
  <c r="G3" i="2"/>
  <c r="E12" i="14" s="1"/>
  <c r="H3" i="2"/>
  <c r="G4" i="2"/>
  <c r="H4" i="2" s="1"/>
  <c r="G5" i="2"/>
  <c r="H5" i="2" s="1"/>
  <c r="G6" i="2"/>
  <c r="C7" i="2"/>
  <c r="C17" i="2" s="1"/>
  <c r="C21" i="2" s="1"/>
  <c r="D7" i="2"/>
  <c r="E7" i="2"/>
  <c r="G7" i="2" s="1"/>
  <c r="F8" i="2"/>
  <c r="G8" i="2" s="1"/>
  <c r="G9" i="2"/>
  <c r="E10" i="2"/>
  <c r="F10" i="2"/>
  <c r="G10" i="2" s="1"/>
  <c r="E11" i="2"/>
  <c r="E18" i="2" s="1"/>
  <c r="F11" i="2"/>
  <c r="G11" i="2" s="1"/>
  <c r="G12" i="2"/>
  <c r="D13" i="2"/>
  <c r="D15" i="2" s="1"/>
  <c r="G14" i="2"/>
  <c r="F17" i="2"/>
  <c r="C18" i="2"/>
  <c r="C22" i="2" s="1"/>
  <c r="D21" i="2"/>
  <c r="F21" i="2"/>
  <c r="D22" i="2"/>
  <c r="C3" i="4"/>
  <c r="D3" i="4"/>
  <c r="E3" i="4"/>
  <c r="F3" i="4"/>
  <c r="G4" i="4"/>
  <c r="G5" i="4"/>
  <c r="G6" i="4"/>
  <c r="G7" i="4"/>
  <c r="G8" i="4"/>
  <c r="G9" i="4"/>
  <c r="G10" i="4"/>
  <c r="G11" i="4"/>
  <c r="G12" i="4"/>
  <c r="G13" i="4"/>
  <c r="C14" i="4"/>
  <c r="C49" i="4" s="1"/>
  <c r="D14" i="4"/>
  <c r="E14" i="4"/>
  <c r="E49" i="4" s="1"/>
  <c r="E51" i="4" s="1"/>
  <c r="F14" i="4"/>
  <c r="G14" i="4"/>
  <c r="G15" i="4"/>
  <c r="G16" i="4"/>
  <c r="G17" i="4"/>
  <c r="G18" i="4"/>
  <c r="G19" i="4"/>
  <c r="G20" i="4"/>
  <c r="G21" i="4"/>
  <c r="G22" i="4"/>
  <c r="G23" i="4"/>
  <c r="G24" i="4"/>
  <c r="C25" i="4"/>
  <c r="D25" i="4"/>
  <c r="E25" i="4"/>
  <c r="F25" i="4"/>
  <c r="G26" i="4"/>
  <c r="G27" i="4"/>
  <c r="G28" i="4"/>
  <c r="G29" i="4"/>
  <c r="G30" i="4"/>
  <c r="G31" i="4"/>
  <c r="G32" i="4"/>
  <c r="G33" i="4"/>
  <c r="G34" i="4"/>
  <c r="G35" i="4"/>
  <c r="C36" i="4"/>
  <c r="D36" i="4"/>
  <c r="G36" i="4" s="1"/>
  <c r="E36" i="4"/>
  <c r="F36" i="4"/>
  <c r="G37" i="4"/>
  <c r="G38" i="4"/>
  <c r="G39" i="4"/>
  <c r="G40" i="4"/>
  <c r="G41" i="4"/>
  <c r="G42" i="4"/>
  <c r="G43" i="4"/>
  <c r="G44" i="4"/>
  <c r="G45" i="4"/>
  <c r="G46" i="4"/>
  <c r="D49" i="4"/>
  <c r="G49" i="4" s="1"/>
  <c r="F49" i="4"/>
  <c r="C50" i="4"/>
  <c r="E50" i="4"/>
  <c r="C3" i="6"/>
  <c r="C20" i="6" s="1"/>
  <c r="D3" i="6"/>
  <c r="E3" i="6"/>
  <c r="F3" i="6"/>
  <c r="G3" i="6"/>
  <c r="G4" i="6"/>
  <c r="C5" i="6"/>
  <c r="D5" i="6"/>
  <c r="E5" i="6"/>
  <c r="F5" i="6"/>
  <c r="G5" i="6"/>
  <c r="G6" i="6"/>
  <c r="G7" i="6"/>
  <c r="G8" i="6"/>
  <c r="G9" i="6"/>
  <c r="G10" i="6"/>
  <c r="G11" i="6"/>
  <c r="G12" i="6"/>
  <c r="G13" i="6"/>
  <c r="C14" i="6"/>
  <c r="D14" i="6"/>
  <c r="E14" i="6"/>
  <c r="F14" i="6"/>
  <c r="G15" i="6"/>
  <c r="G16" i="6"/>
  <c r="G17" i="6"/>
  <c r="G18" i="6"/>
  <c r="F19" i="6"/>
  <c r="D3" i="7"/>
  <c r="D14" i="7" s="1"/>
  <c r="E3" i="7"/>
  <c r="F3" i="7"/>
  <c r="F13" i="7" s="1"/>
  <c r="F14" i="7" s="1"/>
  <c r="G3" i="7"/>
  <c r="H3" i="7"/>
  <c r="C4" i="7"/>
  <c r="H4" i="7"/>
  <c r="C5" i="7"/>
  <c r="C3" i="7" s="1"/>
  <c r="H5" i="7"/>
  <c r="C6" i="7"/>
  <c r="H6" i="7"/>
  <c r="H7" i="7"/>
  <c r="H8" i="7"/>
  <c r="H9" i="7"/>
  <c r="D10" i="7"/>
  <c r="E10" i="7"/>
  <c r="F10" i="7"/>
  <c r="G10" i="7"/>
  <c r="G13" i="7" s="1"/>
  <c r="H11" i="7"/>
  <c r="H12" i="7"/>
  <c r="D13" i="7"/>
  <c r="C14" i="7"/>
  <c r="B9" i="15"/>
  <c r="C9" i="15"/>
  <c r="D9" i="15"/>
  <c r="E9" i="15"/>
  <c r="B16" i="15"/>
  <c r="K3" i="8"/>
  <c r="K5" i="8"/>
  <c r="K6" i="8"/>
  <c r="C10" i="8"/>
  <c r="D10" i="8"/>
  <c r="E10" i="8"/>
  <c r="F10" i="8"/>
  <c r="G10" i="8"/>
  <c r="H10" i="8"/>
  <c r="I10" i="8"/>
  <c r="J10" i="8"/>
  <c r="C14" i="8"/>
  <c r="D14" i="8"/>
  <c r="D30" i="8" s="1"/>
  <c r="E14" i="8"/>
  <c r="F14" i="8"/>
  <c r="F30" i="8" s="1"/>
  <c r="G14" i="8"/>
  <c r="H14" i="8"/>
  <c r="H30" i="8" s="1"/>
  <c r="I14" i="8"/>
  <c r="J14" i="8"/>
  <c r="J30" i="8" s="1"/>
  <c r="K15" i="8"/>
  <c r="K17" i="8"/>
  <c r="K14" i="8" s="1"/>
  <c r="K21" i="8"/>
  <c r="C22" i="8"/>
  <c r="D22" i="8"/>
  <c r="E22" i="8"/>
  <c r="F22" i="8"/>
  <c r="G22" i="8"/>
  <c r="H22" i="8"/>
  <c r="I22" i="8"/>
  <c r="J22" i="8"/>
  <c r="K22" i="8"/>
  <c r="K23" i="8"/>
  <c r="C30" i="8"/>
  <c r="E30" i="8"/>
  <c r="G30" i="8"/>
  <c r="I30" i="8"/>
  <c r="C11" i="14"/>
  <c r="C26" i="14"/>
  <c r="C28" i="14"/>
  <c r="D30" i="14"/>
  <c r="E30" i="14"/>
  <c r="D33" i="14"/>
  <c r="E33" i="14"/>
  <c r="D39" i="14"/>
  <c r="E39" i="14"/>
  <c r="D42" i="14"/>
  <c r="E42" i="14"/>
  <c r="C44" i="14"/>
  <c r="C45" i="14"/>
  <c r="D20" i="12"/>
  <c r="D29" i="12" s="1"/>
  <c r="E13" i="14" l="1"/>
  <c r="F13" i="14" s="1"/>
  <c r="G23" i="1"/>
  <c r="F27" i="1"/>
  <c r="E27" i="1"/>
  <c r="C27" i="1"/>
  <c r="G17" i="1"/>
  <c r="H17" i="1" s="1"/>
  <c r="E22" i="1"/>
  <c r="E26" i="1" s="1"/>
  <c r="E13" i="1"/>
  <c r="E20" i="1" s="1"/>
  <c r="F12" i="14"/>
  <c r="K30" i="8"/>
  <c r="K10" i="8"/>
  <c r="F20" i="6"/>
  <c r="G14" i="6"/>
  <c r="E19" i="6"/>
  <c r="E20" i="6" s="1"/>
  <c r="F50" i="4"/>
  <c r="F51" i="4" s="1"/>
  <c r="G25" i="4"/>
  <c r="C51" i="4"/>
  <c r="C23" i="2"/>
  <c r="D43" i="13"/>
  <c r="C20" i="13"/>
  <c r="G25" i="1"/>
  <c r="G24" i="1"/>
  <c r="H24" i="1" s="1"/>
  <c r="F26" i="1"/>
  <c r="F28" i="1" s="1"/>
  <c r="D3" i="14"/>
  <c r="D8" i="14" s="1"/>
  <c r="D11" i="14" s="1"/>
  <c r="D44" i="14" s="1"/>
  <c r="H10" i="7"/>
  <c r="D19" i="6"/>
  <c r="G19" i="6" s="1"/>
  <c r="G3" i="4"/>
  <c r="D23" i="2"/>
  <c r="F18" i="2"/>
  <c r="F22" i="2" s="1"/>
  <c r="F23" i="2" s="1"/>
  <c r="E17" i="2"/>
  <c r="E13" i="2"/>
  <c r="E15" i="2" s="1"/>
  <c r="C13" i="2"/>
  <c r="C15" i="2" s="1"/>
  <c r="E43" i="13"/>
  <c r="C43" i="13"/>
  <c r="E20" i="13"/>
  <c r="Q9" i="11"/>
  <c r="Q5" i="11"/>
  <c r="D16" i="1"/>
  <c r="F13" i="1"/>
  <c r="F20" i="1" s="1"/>
  <c r="C13" i="1"/>
  <c r="C20" i="1" s="1"/>
  <c r="G4" i="1"/>
  <c r="E14" i="14"/>
  <c r="F14" i="14" s="1"/>
  <c r="D3" i="1"/>
  <c r="D22" i="1" s="1"/>
  <c r="H4" i="1"/>
  <c r="C26" i="1"/>
  <c r="C28" i="1" s="1"/>
  <c r="G18" i="2"/>
  <c r="E22" i="2"/>
  <c r="G22" i="2" s="1"/>
  <c r="D20" i="13"/>
  <c r="G14" i="7"/>
  <c r="E13" i="7"/>
  <c r="H13" i="7" s="1"/>
  <c r="D50" i="4"/>
  <c r="F13" i="2"/>
  <c r="D27" i="1"/>
  <c r="G27" i="1" l="1"/>
  <c r="E28" i="1"/>
  <c r="G16" i="1"/>
  <c r="H16" i="1" s="1"/>
  <c r="D15" i="1"/>
  <c r="G17" i="2"/>
  <c r="H17" i="2" s="1"/>
  <c r="E21" i="2"/>
  <c r="E19" i="14"/>
  <c r="D20" i="6"/>
  <c r="G20" i="6" s="1"/>
  <c r="E14" i="7"/>
  <c r="H14" i="7" s="1"/>
  <c r="G3" i="1"/>
  <c r="D13" i="1"/>
  <c r="D26" i="1"/>
  <c r="G22" i="1"/>
  <c r="H22" i="1" s="1"/>
  <c r="G13" i="2"/>
  <c r="H13" i="2" s="1"/>
  <c r="F15" i="2"/>
  <c r="G15" i="2" s="1"/>
  <c r="H15" i="2" s="1"/>
  <c r="G50" i="4"/>
  <c r="G51" i="4" s="1"/>
  <c r="D51" i="4"/>
  <c r="H3" i="1" l="1"/>
  <c r="E3" i="14"/>
  <c r="G21" i="2"/>
  <c r="H21" i="2" s="1"/>
  <c r="E23" i="2"/>
  <c r="G23" i="2" s="1"/>
  <c r="H23" i="2" s="1"/>
  <c r="G15" i="1"/>
  <c r="H15" i="1" s="1"/>
  <c r="D14" i="1"/>
  <c r="G14" i="1" s="1"/>
  <c r="E22" i="14"/>
  <c r="F19" i="14"/>
  <c r="G13" i="1"/>
  <c r="H13" i="1" s="1"/>
  <c r="D20" i="1"/>
  <c r="G20" i="1" s="1"/>
  <c r="H20" i="1" s="1"/>
  <c r="G26" i="1"/>
  <c r="H26" i="1" s="1"/>
  <c r="D28" i="1"/>
  <c r="G28" i="1" s="1"/>
  <c r="H28" i="1" s="1"/>
  <c r="E9" i="14" l="1"/>
  <c r="F9" i="14" s="1"/>
  <c r="H14" i="1"/>
  <c r="F3" i="14"/>
  <c r="E8" i="14"/>
  <c r="F22" i="14"/>
  <c r="E45" i="14"/>
  <c r="F45" i="14" s="1"/>
  <c r="F8" i="14" l="1"/>
  <c r="E11" i="14"/>
  <c r="F11" i="14" l="1"/>
  <c r="E44" i="14"/>
  <c r="F44" i="14" s="1"/>
</calcChain>
</file>

<file path=xl/sharedStrings.xml><?xml version="1.0" encoding="utf-8"?>
<sst xmlns="http://schemas.openxmlformats.org/spreadsheetml/2006/main" count="560" uniqueCount="323">
  <si>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</si>
  <si>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</si>
  <si>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</si>
  <si>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</si>
  <si>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</si>
  <si>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</si>
  <si>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</si>
  <si>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</si>
  <si>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</si>
  <si>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</si>
  <si>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</si>
  <si>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</si>
  <si>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</si>
  <si>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</si>
  <si>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</si>
  <si>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</si>
  <si>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</si>
  <si>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</si>
  <si>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</si>
  <si>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</si>
  <si>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</si>
  <si>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</si>
  <si>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</si>
  <si>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</si>
  <si>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</si>
  <si>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</si>
  <si>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</si>
  <si>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</si>
  <si>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</si>
  <si>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</si>
  <si>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</si>
  <si>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</si>
  <si>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</si>
  <si>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</si>
  <si>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</si>
  <si>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</si>
  <si>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</si>
  <si>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</si>
  <si>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</si>
  <si>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</si>
  <si>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</si>
  <si>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</si>
  <si>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</si>
  <si>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</si>
  <si>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</si>
  <si>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</si>
  <si>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</si>
  <si>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</si>
  <si>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</si>
  <si>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</si>
  <si>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</si>
  <si>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</si>
  <si>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</si>
  <si>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</si>
  <si>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</si>
  <si>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</si>
  <si>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</si>
  <si>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</si>
  <si>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</si>
  <si>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</si>
  <si>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</si>
  <si>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</si>
  <si>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</si>
  <si>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</si>
  <si>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</si>
  <si>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</si>
  <si>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</si>
  <si>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</si>
  <si>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</si>
  <si>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</si>
  <si>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</si>
  <si>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</si>
  <si>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</si>
  <si>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</si>
  <si>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</si>
  <si>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</si>
  <si>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</si>
  <si>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</si>
  <si>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</si>
  <si>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</si>
  <si>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</si>
  <si>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</si>
  <si>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</si>
  <si>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</si>
  <si>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</si>
  <si>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</si>
  <si>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</si>
  <si>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</si>
  <si>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3. Háztartások</t>
  </si>
  <si>
    <t>4. Pénzügyi vállalkozások</t>
  </si>
  <si>
    <t>5. Állami többségi tulajdonú nem pénzügyi vállalkozásoknak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</si>
  <si>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</si>
  <si>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</si>
  <si>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</si>
  <si>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</si>
  <si>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</si>
  <si>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</si>
  <si>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</si>
  <si>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</si>
  <si>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</si>
  <si>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</si>
  <si>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</si>
  <si>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</si>
  <si>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</si>
  <si>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</si>
  <si>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</si>
  <si>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</si>
  <si>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</si>
  <si>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</si>
  <si>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</si>
  <si>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</si>
  <si>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</si>
  <si>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</si>
  <si>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</si>
  <si>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</si>
  <si>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</si>
  <si>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</si>
  <si>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</si>
  <si>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</si>
  <si>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</si>
  <si>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</si>
  <si>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</si>
  <si>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</si>
  <si>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</si>
  <si>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</si>
  <si>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</si>
  <si>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</si>
  <si>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</si>
  <si>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</si>
  <si>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</si>
  <si>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</si>
  <si>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</si>
  <si>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</si>
  <si>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</si>
  <si>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</si>
  <si>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</si>
  <si>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</si>
  <si>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</si>
  <si>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</si>
  <si>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</si>
  <si>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</si>
  <si>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</si>
  <si>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</si>
  <si>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</si>
  <si>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</si>
  <si>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</si>
  <si>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</si>
  <si>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</si>
  <si>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</si>
  <si>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</si>
  <si>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</si>
  <si>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</si>
  <si>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</si>
  <si>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</si>
  <si>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</si>
  <si>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</si>
  <si>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</si>
  <si>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</si>
  <si>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</si>
  <si>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</si>
  <si>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</si>
  <si>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</si>
  <si>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</si>
  <si>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</si>
  <si>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</si>
  <si>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</si>
  <si>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</si>
  <si>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</si>
  <si>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</si>
  <si>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2016.</t>
  </si>
  <si>
    <t>2017.</t>
  </si>
  <si>
    <t>2018.</t>
  </si>
  <si>
    <t>2019.</t>
  </si>
  <si>
    <t>2020.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</si>
  <si>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</si>
  <si>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</si>
  <si>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</si>
  <si>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</si>
  <si>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</si>
  <si>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</si>
  <si>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</si>
  <si>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</si>
  <si>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</si>
  <si>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</si>
  <si>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</si>
  <si>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</si>
  <si>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</si>
  <si>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</si>
  <si>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</si>
  <si>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</si>
  <si>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</si>
  <si>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</si>
  <si>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</si>
  <si>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</si>
  <si>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</si>
  <si>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Fejlesztési cél</t>
  </si>
  <si>
    <t>Fejlesztés várható kiadása</t>
  </si>
  <si>
    <t>1.</t>
  </si>
  <si>
    <t>Hitel</t>
  </si>
  <si>
    <t>BEVÉTELEK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</si>
  <si>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</si>
  <si>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</si>
  <si>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</si>
  <si>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</si>
  <si>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</si>
  <si>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</si>
  <si>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</si>
  <si>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</si>
  <si>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</si>
  <si>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</si>
  <si>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</si>
  <si>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</si>
  <si>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</si>
  <si>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</si>
  <si>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</si>
  <si>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</si>
  <si>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</si>
  <si>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</si>
  <si>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</si>
  <si>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</si>
  <si>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>VÁLLALT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</si>
  <si>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</si>
  <si>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</si>
  <si>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</si>
  <si>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</si>
  <si>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</si>
  <si>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</si>
  <si>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</si>
  <si>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</si>
  <si>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</si>
  <si>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</si>
  <si>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</si>
  <si>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</si>
  <si>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</si>
  <si>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</si>
  <si>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</si>
  <si>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</si>
  <si>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</si>
  <si>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</si>
  <si>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</si>
  <si>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</si>
  <si>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</si>
  <si>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</si>
  <si>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</si>
  <si>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</si>
  <si>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</si>
  <si>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</si>
  <si>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</si>
  <si>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</si>
  <si>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ÖNKORMÁNYZAT KIADÁS ÖSSZESÍTŐ</t>
  </si>
  <si>
    <t>Kiadási jogcímek</t>
  </si>
  <si>
    <t>Működési célú bevételek és kiadások</t>
  </si>
  <si>
    <t>Működési bevételek</t>
  </si>
  <si>
    <t>Működési célú támogatás ÁH-n belülről</t>
  </si>
  <si>
    <t>Működési célú átvett pénzeszköz ÁH-n kívülről</t>
  </si>
  <si>
    <t>Személyi juttatás</t>
  </si>
  <si>
    <t>Munkaadókat terhelő járulékok és szociális hozzájárulási adó</t>
  </si>
  <si>
    <t>Ellátottak pénzbeli juttatásai</t>
  </si>
  <si>
    <t>Felhalmozási célú bevételek és kiadások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</si>
  <si>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</si>
  <si>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</si>
  <si>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</si>
  <si>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</si>
  <si>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</si>
  <si>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</si>
  <si>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</si>
  <si>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</si>
  <si>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</si>
  <si>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</si>
  <si>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</si>
  <si>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</si>
  <si>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2. Egyéb működési célú támogatások bevételei Áh-n belülről helyi önkormányzattól és ktv-i szeveitől</t>
  </si>
  <si>
    <t>KÖZHATALMI BEVÉTELEK (B34+B35+B36)</t>
  </si>
  <si>
    <t>Egyéb működési célú támogatások ÁH-n kívülre (3. tábla)</t>
  </si>
  <si>
    <t xml:space="preserve">Tartalékok </t>
  </si>
  <si>
    <t>2021.</t>
  </si>
  <si>
    <t>2016. évi kötelezettség</t>
  </si>
  <si>
    <t>1. Egyéb működési célú támogatások bevételei Áh-n belülről központi kezelésű előir-tól</t>
  </si>
  <si>
    <t>K513</t>
  </si>
  <si>
    <t>K89</t>
  </si>
  <si>
    <t>Közhatalmi bevételek</t>
  </si>
  <si>
    <t>mínusz:  - Felhalmozási célú kamatbevételek Áh-n kívülről</t>
  </si>
  <si>
    <t>MŰKÖDÉSI KÖLTSÉGVETÉSI BEVÉTELEK ÖSSZESEN:</t>
  </si>
  <si>
    <t>MŰKÖDÉSI CÉLÚ FINANSZÍROZÁSI BEVÉTELEK</t>
  </si>
  <si>
    <t>Nyújtott támogatás miatti korrekció:</t>
  </si>
  <si>
    <t>MŰKÖDÉSI BEVÉTELEK ÖSSZESEN:</t>
  </si>
  <si>
    <t xml:space="preserve">Dologi kiadások </t>
  </si>
  <si>
    <t>mínusz: - Felhalmozási célú kamatkiadás (2739 e Ft)</t>
  </si>
  <si>
    <t>mínusz: - Felhalmozási célú tartalék</t>
  </si>
  <si>
    <t>MŰKÖDÉSI KÖLTSÉGVETÉSI KIADÁSOK ÖSSZESEN:</t>
  </si>
  <si>
    <t>MŰKÖDÉSI CÉLÚ FINANSZÍROZÁSI KIADÁSOK</t>
  </si>
  <si>
    <t>MŰKÖDÉSI KIADÁSOK ÖSSZESEN:</t>
  </si>
  <si>
    <t>Felhalmozási célú kamatbevételek Áh-n kívülről</t>
  </si>
  <si>
    <t>B5</t>
  </si>
  <si>
    <t>FELHALMOZÁSI BEVÉTELEK</t>
  </si>
  <si>
    <t>B7</t>
  </si>
  <si>
    <t>FELHALMOZÁSI  KÖLTSÉGVETÉSI BEVÉTELEK ÖSSZESEN:</t>
  </si>
  <si>
    <t>FELHALMOZÁSI CÉLÚ FINANSZÍROZÁSI BEVÉTELEK</t>
  </si>
  <si>
    <t>FELHALMOZÁSI BEVÉTELEK ÖSSZESEN:</t>
  </si>
  <si>
    <t>Felhalmozási célú kamatkiadás (2739 e Ft)</t>
  </si>
  <si>
    <t>Felhalmozási célú tartalék</t>
  </si>
  <si>
    <t>FELHALMOZÁSI  KÖLTSÉGVETÉSI KIADÁSOK ÖSSZESEN:</t>
  </si>
  <si>
    <t>FELHALMOZÁSI CÉLÚ FINANSZÍROZÁSI KIADÁSOK</t>
  </si>
  <si>
    <t>FELHALMOZÁSI KIADÁSOK ÖSSZESEN:</t>
  </si>
  <si>
    <t xml:space="preserve">MŰKÖDÉSI BEVÉTELEK </t>
  </si>
  <si>
    <t>mínusz:  - Felhalmozási célú kamatbevételek Áh-n kívülről (2014-től)</t>
  </si>
  <si>
    <t>Felhalmozási célú kamatbevételek Áh-n kívülről (2014-től)</t>
  </si>
  <si>
    <t>mínusz: - Felhalmozási célú tartalék (2014-től)</t>
  </si>
  <si>
    <t>Felhalmozási célú tartalék (2014-től)</t>
  </si>
  <si>
    <t>1. Működési célú maradvány igénybevétele</t>
  </si>
  <si>
    <t>2. Felhalmozási célú maradvány igénybevétele</t>
  </si>
  <si>
    <t>2015. évi eredeti előirányzat</t>
  </si>
  <si>
    <t>2016/2015.</t>
  </si>
  <si>
    <t>Önkormányzaton kívüli EU-s projekthez történő hozzájárulás 2016. évi terve</t>
  </si>
  <si>
    <t>Tárgyév                    2016.</t>
  </si>
  <si>
    <t>2022.</t>
  </si>
  <si>
    <t xml:space="preserve">2023. és ezt követő években </t>
  </si>
  <si>
    <t>Az Önkormányzat 2016. évi adósságot keletkeztető fejlesztési céljai</t>
  </si>
  <si>
    <t>2017. évi kötelezettség</t>
  </si>
  <si>
    <t>2016. évi terv adatok</t>
  </si>
  <si>
    <t>2015. várható adatok</t>
  </si>
  <si>
    <t>2014. évi tény adatok</t>
  </si>
  <si>
    <t>2016. évi eredeti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</si>
</sst>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46">
    <font>
      <sz val="10"/>
      <name val="MS Sans Serif"/>
      <charset val="238"/>
    </font>
    <font>
      <b/>
      <sz val="10"/>
      <name val="MS Sans Serif"/>
      <charset val="238"/>
    </font>
    <font>
      <i/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KerszTimes"/>
      <charset val="238"/>
    </font>
    <font>
      <sz val="10"/>
      <name val="KerszTimes"/>
      <charset val="238"/>
    </font>
    <font>
      <b/>
      <sz val="10"/>
      <name val="KerszTimes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4" borderId="7" applyNumberFormat="0" applyFont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1" fillId="0" borderId="0"/>
    <xf numFmtId="0" fontId="17" fillId="0" borderId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11" fillId="0" borderId="0" applyFont="0" applyFill="0" applyBorder="0" applyAlignment="0" applyProtection="0"/>
  </cellStyleXfs>
  <cellXfs count="618">
    <xf numFmtId="0" fontId="0" fillId="0" borderId="0" xfId="0"/>
    <xf numFmtId="3" fontId="25" fillId="0" borderId="0" xfId="0" applyNumberFormat="1" applyFont="1" applyBorder="1"/>
    <xf numFmtId="0" fontId="25" fillId="0" borderId="0" xfId="0" applyFont="1" applyBorder="1"/>
    <xf numFmtId="0" fontId="25" fillId="0" borderId="10" xfId="0" applyFont="1" applyBorder="1"/>
    <xf numFmtId="3" fontId="26" fillId="0" borderId="11" xfId="0" applyNumberFormat="1" applyFont="1" applyBorder="1" applyAlignment="1"/>
    <xf numFmtId="0" fontId="25" fillId="0" borderId="12" xfId="0" applyFont="1" applyBorder="1"/>
    <xf numFmtId="0" fontId="26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/>
    <xf numFmtId="3" fontId="25" fillId="0" borderId="0" xfId="0" applyNumberFormat="1" applyFont="1"/>
    <xf numFmtId="0" fontId="25" fillId="0" borderId="0" xfId="0" applyFont="1"/>
    <xf numFmtId="0" fontId="26" fillId="0" borderId="13" xfId="0" applyFont="1" applyFill="1" applyBorder="1" applyAlignment="1"/>
    <xf numFmtId="3" fontId="26" fillId="0" borderId="13" xfId="0" applyNumberFormat="1" applyFont="1" applyFill="1" applyBorder="1" applyAlignment="1"/>
    <xf numFmtId="0" fontId="27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9" fontId="26" fillId="0" borderId="14" xfId="0" applyNumberFormat="1" applyFont="1" applyBorder="1" applyAlignment="1">
      <alignment vertical="center"/>
    </xf>
    <xf numFmtId="0" fontId="27" fillId="18" borderId="17" xfId="0" applyFont="1" applyFill="1" applyBorder="1" applyAlignment="1">
      <alignment vertical="center"/>
    </xf>
    <xf numFmtId="0" fontId="23" fillId="18" borderId="18" xfId="0" applyFont="1" applyFill="1" applyBorder="1" applyAlignment="1">
      <alignment vertical="center"/>
    </xf>
    <xf numFmtId="3" fontId="24" fillId="18" borderId="18" xfId="0" applyNumberFormat="1" applyFont="1" applyFill="1" applyBorder="1" applyAlignment="1">
      <alignment vertical="center"/>
    </xf>
    <xf numFmtId="9" fontId="24" fillId="18" borderId="19" xfId="0" applyNumberFormat="1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20" xfId="0" applyFont="1" applyBorder="1"/>
    <xf numFmtId="3" fontId="26" fillId="0" borderId="21" xfId="0" applyNumberFormat="1" applyFont="1" applyBorder="1" applyAlignment="1"/>
    <xf numFmtId="0" fontId="23" fillId="18" borderId="18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/>
    <xf numFmtId="9" fontId="26" fillId="0" borderId="14" xfId="48" applyFont="1" applyBorder="1" applyAlignment="1"/>
    <xf numFmtId="9" fontId="23" fillId="0" borderId="14" xfId="48" applyFont="1" applyBorder="1" applyAlignment="1">
      <alignment vertical="center"/>
    </xf>
    <xf numFmtId="9" fontId="24" fillId="18" borderId="19" xfId="48" applyFont="1" applyFill="1" applyBorder="1" applyAlignment="1">
      <alignment vertical="center"/>
    </xf>
    <xf numFmtId="0" fontId="27" fillId="19" borderId="17" xfId="0" applyFont="1" applyFill="1" applyBorder="1" applyAlignment="1">
      <alignment vertical="center"/>
    </xf>
    <xf numFmtId="0" fontId="27" fillId="19" borderId="18" xfId="0" applyFont="1" applyFill="1" applyBorder="1" applyAlignment="1">
      <alignment vertical="center"/>
    </xf>
    <xf numFmtId="3" fontId="27" fillId="19" borderId="18" xfId="0" applyNumberFormat="1" applyFont="1" applyFill="1" applyBorder="1" applyAlignment="1">
      <alignment vertical="center"/>
    </xf>
    <xf numFmtId="3" fontId="29" fillId="19" borderId="18" xfId="0" applyNumberFormat="1" applyFont="1" applyFill="1" applyBorder="1" applyAlignment="1">
      <alignment vertical="center"/>
    </xf>
    <xf numFmtId="9" fontId="27" fillId="19" borderId="19" xfId="48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9" fontId="30" fillId="0" borderId="14" xfId="48" applyFont="1" applyBorder="1" applyAlignment="1">
      <alignment vertical="center"/>
    </xf>
    <xf numFmtId="9" fontId="28" fillId="0" borderId="14" xfId="48" applyFont="1" applyBorder="1" applyAlignment="1">
      <alignment vertical="center"/>
    </xf>
    <xf numFmtId="0" fontId="27" fillId="19" borderId="23" xfId="0" applyFont="1" applyFill="1" applyBorder="1" applyAlignment="1">
      <alignment vertical="center"/>
    </xf>
    <xf numFmtId="0" fontId="23" fillId="19" borderId="24" xfId="0" applyFont="1" applyFill="1" applyBorder="1" applyAlignment="1">
      <alignment vertical="center"/>
    </xf>
    <xf numFmtId="3" fontId="24" fillId="19" borderId="24" xfId="0" applyNumberFormat="1" applyFont="1" applyFill="1" applyBorder="1" applyAlignment="1">
      <alignment vertical="center"/>
    </xf>
    <xf numFmtId="9" fontId="24" fillId="19" borderId="25" xfId="48" applyFont="1" applyFill="1" applyBorder="1" applyAlignment="1">
      <alignment vertical="center"/>
    </xf>
    <xf numFmtId="0" fontId="27" fillId="20" borderId="17" xfId="0" applyFont="1" applyFill="1" applyBorder="1" applyAlignment="1">
      <alignment vertical="center" wrapText="1"/>
    </xf>
    <xf numFmtId="0" fontId="27" fillId="20" borderId="18" xfId="0" applyFont="1" applyFill="1" applyBorder="1" applyAlignment="1">
      <alignment vertical="center" wrapText="1"/>
    </xf>
    <xf numFmtId="9" fontId="27" fillId="20" borderId="19" xfId="48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0" applyFont="1" applyBorder="1"/>
    <xf numFmtId="9" fontId="25" fillId="0" borderId="22" xfId="48" applyFont="1" applyBorder="1"/>
    <xf numFmtId="0" fontId="25" fillId="0" borderId="13" xfId="0" applyFont="1" applyBorder="1"/>
    <xf numFmtId="9" fontId="25" fillId="0" borderId="14" xfId="48" applyFont="1" applyBorder="1"/>
    <xf numFmtId="0" fontId="25" fillId="0" borderId="21" xfId="0" applyFont="1" applyBorder="1"/>
    <xf numFmtId="3" fontId="26" fillId="0" borderId="16" xfId="0" applyNumberFormat="1" applyFont="1" applyBorder="1" applyAlignment="1"/>
    <xf numFmtId="9" fontId="25" fillId="0" borderId="26" xfId="48" applyFont="1" applyBorder="1"/>
    <xf numFmtId="0" fontId="27" fillId="0" borderId="10" xfId="0" applyFont="1" applyBorder="1"/>
    <xf numFmtId="0" fontId="27" fillId="0" borderId="11" xfId="0" applyFont="1" applyBorder="1"/>
    <xf numFmtId="3" fontId="27" fillId="0" borderId="11" xfId="0" applyNumberFormat="1" applyFont="1" applyBorder="1"/>
    <xf numFmtId="9" fontId="27" fillId="0" borderId="22" xfId="48" applyFont="1" applyBorder="1"/>
    <xf numFmtId="0" fontId="27" fillId="0" borderId="0" xfId="0" applyFont="1"/>
    <xf numFmtId="0" fontId="27" fillId="0" borderId="15" xfId="0" applyFont="1" applyBorder="1"/>
    <xf numFmtId="0" fontId="27" fillId="0" borderId="16" xfId="0" applyFont="1" applyBorder="1"/>
    <xf numFmtId="3" fontId="27" fillId="0" borderId="16" xfId="0" applyNumberFormat="1" applyFont="1" applyBorder="1"/>
    <xf numFmtId="9" fontId="27" fillId="0" borderId="27" xfId="48" applyFont="1" applyBorder="1"/>
    <xf numFmtId="0" fontId="27" fillId="0" borderId="17" xfId="0" applyFont="1" applyBorder="1"/>
    <xf numFmtId="0" fontId="27" fillId="0" borderId="18" xfId="0" applyFont="1" applyBorder="1"/>
    <xf numFmtId="3" fontId="27" fillId="0" borderId="18" xfId="0" applyNumberFormat="1" applyFont="1" applyBorder="1"/>
    <xf numFmtId="9" fontId="27" fillId="0" borderId="19" xfId="48" applyFont="1" applyBorder="1"/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165" fontId="24" fillId="0" borderId="17" xfId="26" applyNumberFormat="1" applyFont="1" applyBorder="1" applyAlignment="1">
      <alignment horizontal="center" vertical="center" wrapText="1"/>
    </xf>
    <xf numFmtId="165" fontId="24" fillId="0" borderId="18" xfId="26" applyNumberFormat="1" applyFont="1" applyBorder="1" applyAlignment="1">
      <alignment horizontal="center" vertical="center" wrapText="1"/>
    </xf>
    <xf numFmtId="165" fontId="24" fillId="0" borderId="19" xfId="26" applyNumberFormat="1" applyFont="1" applyFill="1" applyBorder="1" applyAlignment="1">
      <alignment horizontal="center" vertical="center" wrapText="1"/>
    </xf>
    <xf numFmtId="0" fontId="27" fillId="18" borderId="23" xfId="0" applyFont="1" applyFill="1" applyBorder="1" applyAlignment="1">
      <alignment vertical="center"/>
    </xf>
    <xf numFmtId="0" fontId="23" fillId="18" borderId="24" xfId="0" applyFont="1" applyFill="1" applyBorder="1" applyAlignment="1">
      <alignment vertical="center"/>
    </xf>
    <xf numFmtId="3" fontId="24" fillId="18" borderId="24" xfId="0" applyNumberFormat="1" applyFont="1" applyFill="1" applyBorder="1" applyAlignment="1">
      <alignment vertical="center"/>
    </xf>
    <xf numFmtId="9" fontId="24" fillId="18" borderId="25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wrapText="1"/>
    </xf>
    <xf numFmtId="9" fontId="26" fillId="0" borderId="14" xfId="0" applyNumberFormat="1" applyFont="1" applyFill="1" applyBorder="1" applyAlignment="1"/>
    <xf numFmtId="0" fontId="29" fillId="0" borderId="0" xfId="0" applyFont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 wrapText="1"/>
    </xf>
    <xf numFmtId="9" fontId="28" fillId="0" borderId="14" xfId="0" applyNumberFormat="1" applyFont="1" applyFill="1" applyBorder="1" applyAlignment="1"/>
    <xf numFmtId="0" fontId="25" fillId="0" borderId="12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9" fontId="28" fillId="0" borderId="14" xfId="48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9" fontId="34" fillId="0" borderId="14" xfId="48" applyFont="1" applyBorder="1" applyAlignment="1">
      <alignment vertical="center" wrapText="1"/>
    </xf>
    <xf numFmtId="9" fontId="24" fillId="0" borderId="27" xfId="48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9" fontId="28" fillId="0" borderId="0" xfId="48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/>
    <xf numFmtId="165" fontId="24" fillId="0" borderId="28" xfId="26" applyNumberFormat="1" applyFont="1" applyBorder="1" applyAlignment="1">
      <alignment horizontal="center" vertical="center" wrapText="1"/>
    </xf>
    <xf numFmtId="165" fontId="24" fillId="0" borderId="29" xfId="26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vertical="center"/>
    </xf>
    <xf numFmtId="3" fontId="26" fillId="0" borderId="13" xfId="0" applyNumberFormat="1" applyFont="1" applyBorder="1"/>
    <xf numFmtId="3" fontId="23" fillId="0" borderId="17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vertical="center"/>
    </xf>
    <xf numFmtId="3" fontId="23" fillId="0" borderId="28" xfId="0" applyNumberFormat="1" applyFont="1" applyBorder="1"/>
    <xf numFmtId="165" fontId="26" fillId="0" borderId="11" xfId="26" applyNumberFormat="1" applyFont="1" applyBorder="1" applyAlignment="1">
      <alignment horizontal="right" vertical="center" wrapText="1"/>
    </xf>
    <xf numFmtId="165" fontId="26" fillId="0" borderId="16" xfId="26" applyNumberFormat="1" applyFont="1" applyBorder="1" applyAlignment="1">
      <alignment horizontal="right" vertical="center" wrapText="1"/>
    </xf>
    <xf numFmtId="3" fontId="26" fillId="0" borderId="0" xfId="0" applyNumberFormat="1" applyFont="1" applyAlignment="1">
      <alignment horizontal="center"/>
    </xf>
    <xf numFmtId="165" fontId="24" fillId="0" borderId="31" xfId="26" applyNumberFormat="1" applyFont="1" applyBorder="1" applyAlignment="1">
      <alignment horizontal="center" vertical="center" wrapText="1"/>
    </xf>
    <xf numFmtId="165" fontId="24" fillId="0" borderId="32" xfId="26" applyNumberFormat="1" applyFont="1" applyBorder="1" applyAlignment="1">
      <alignment horizontal="center" vertical="center" wrapText="1"/>
    </xf>
    <xf numFmtId="165" fontId="24" fillId="0" borderId="33" xfId="26" applyNumberFormat="1" applyFont="1" applyBorder="1" applyAlignment="1">
      <alignment horizontal="center" vertical="center" wrapText="1"/>
    </xf>
    <xf numFmtId="0" fontId="23" fillId="21" borderId="34" xfId="0" applyFont="1" applyFill="1" applyBorder="1" applyAlignment="1">
      <alignment vertical="center" wrapText="1"/>
    </xf>
    <xf numFmtId="0" fontId="23" fillId="21" borderId="35" xfId="43" applyFont="1" applyFill="1" applyBorder="1" applyAlignment="1">
      <alignment vertical="center" wrapText="1"/>
    </xf>
    <xf numFmtId="165" fontId="29" fillId="21" borderId="35" xfId="26" applyNumberFormat="1" applyFont="1" applyFill="1" applyBorder="1" applyAlignment="1">
      <alignment horizontal="right" vertical="center" wrapText="1"/>
    </xf>
    <xf numFmtId="9" fontId="29" fillId="21" borderId="36" xfId="48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165" fontId="28" fillId="0" borderId="13" xfId="26" applyNumberFormat="1" applyFont="1" applyBorder="1" applyAlignment="1">
      <alignment horizontal="right" vertical="center" wrapText="1"/>
    </xf>
    <xf numFmtId="9" fontId="31" fillId="0" borderId="14" xfId="48" applyFont="1" applyBorder="1" applyAlignment="1">
      <alignment vertical="center" wrapText="1"/>
    </xf>
    <xf numFmtId="165" fontId="26" fillId="0" borderId="13" xfId="26" applyNumberFormat="1" applyFont="1" applyBorder="1" applyAlignment="1">
      <alignment horizontal="right" vertical="center" wrapText="1"/>
    </xf>
    <xf numFmtId="9" fontId="26" fillId="0" borderId="14" xfId="48" applyFont="1" applyBorder="1" applyAlignment="1">
      <alignment vertical="center" wrapText="1"/>
    </xf>
    <xf numFmtId="164" fontId="28" fillId="0" borderId="13" xfId="0" applyNumberFormat="1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165" fontId="29" fillId="0" borderId="13" xfId="26" applyNumberFormat="1" applyFont="1" applyBorder="1" applyAlignment="1">
      <alignment horizontal="right" vertical="center" wrapText="1"/>
    </xf>
    <xf numFmtId="165" fontId="31" fillId="0" borderId="13" xfId="26" applyNumberFormat="1" applyFont="1" applyBorder="1" applyAlignment="1">
      <alignment horizontal="right" vertical="center" wrapText="1"/>
    </xf>
    <xf numFmtId="165" fontId="28" fillId="0" borderId="13" xfId="26" applyNumberFormat="1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65" fontId="24" fillId="0" borderId="16" xfId="26" applyNumberFormat="1" applyFont="1" applyBorder="1" applyAlignment="1">
      <alignment horizontal="right" vertical="center" wrapText="1"/>
    </xf>
    <xf numFmtId="165" fontId="23" fillId="0" borderId="16" xfId="26" applyNumberFormat="1" applyFont="1" applyBorder="1" applyAlignment="1">
      <alignment horizontal="right" vertical="center" wrapText="1"/>
    </xf>
    <xf numFmtId="0" fontId="35" fillId="0" borderId="12" xfId="43" applyFont="1" applyBorder="1"/>
    <xf numFmtId="0" fontId="28" fillId="0" borderId="0" xfId="0" applyFont="1" applyAlignment="1">
      <alignment vertical="center" wrapText="1"/>
    </xf>
    <xf numFmtId="0" fontId="28" fillId="0" borderId="13" xfId="40" applyFont="1" applyFill="1" applyBorder="1" applyAlignment="1">
      <alignment vertical="center" wrapText="1"/>
    </xf>
    <xf numFmtId="165" fontId="23" fillId="0" borderId="13" xfId="26" applyNumberFormat="1" applyFont="1" applyBorder="1" applyAlignment="1">
      <alignment horizontal="right" vertical="center" wrapText="1"/>
    </xf>
    <xf numFmtId="0" fontId="36" fillId="0" borderId="12" xfId="43" applyFont="1" applyBorder="1"/>
    <xf numFmtId="165" fontId="34" fillId="0" borderId="13" xfId="26" applyNumberFormat="1" applyFont="1" applyBorder="1" applyAlignment="1">
      <alignment horizontal="right" vertical="center" wrapText="1"/>
    </xf>
    <xf numFmtId="0" fontId="37" fillId="21" borderId="10" xfId="43" applyFont="1" applyFill="1" applyBorder="1"/>
    <xf numFmtId="0" fontId="23" fillId="21" borderId="11" xfId="40" applyFont="1" applyFill="1" applyBorder="1" applyAlignment="1">
      <alignment wrapText="1"/>
    </xf>
    <xf numFmtId="165" fontId="23" fillId="21" borderId="11" xfId="26" applyNumberFormat="1" applyFont="1" applyFill="1" applyBorder="1" applyAlignment="1">
      <alignment horizontal="right" vertical="center" wrapText="1"/>
    </xf>
    <xf numFmtId="9" fontId="24" fillId="21" borderId="22" xfId="48" applyFont="1" applyFill="1" applyBorder="1" applyAlignment="1">
      <alignment vertical="center" wrapText="1"/>
    </xf>
    <xf numFmtId="0" fontId="35" fillId="0" borderId="12" xfId="43" applyFont="1" applyFill="1" applyBorder="1"/>
    <xf numFmtId="164" fontId="26" fillId="0" borderId="13" xfId="0" applyNumberFormat="1" applyFont="1" applyBorder="1" applyAlignment="1">
      <alignment vertical="center" wrapText="1"/>
    </xf>
    <xf numFmtId="165" fontId="24" fillId="0" borderId="13" xfId="26" applyNumberFormat="1" applyFont="1" applyBorder="1" applyAlignment="1">
      <alignment horizontal="right" vertical="center" wrapText="1"/>
    </xf>
    <xf numFmtId="9" fontId="23" fillId="0" borderId="14" xfId="48" applyFont="1" applyBorder="1" applyAlignment="1">
      <alignment vertical="center" wrapText="1"/>
    </xf>
    <xf numFmtId="1" fontId="28" fillId="0" borderId="13" xfId="26" applyNumberFormat="1" applyFont="1" applyBorder="1" applyAlignment="1">
      <alignment horizontal="right" vertical="center" wrapText="1"/>
    </xf>
    <xf numFmtId="1" fontId="28" fillId="0" borderId="13" xfId="0" applyNumberFormat="1" applyFont="1" applyBorder="1" applyAlignment="1">
      <alignment vertical="center" wrapText="1"/>
    </xf>
    <xf numFmtId="0" fontId="35" fillId="0" borderId="15" xfId="43" applyFont="1" applyFill="1" applyBorder="1"/>
    <xf numFmtId="165" fontId="34" fillId="0" borderId="16" xfId="26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vertical="center" wrapText="1"/>
    </xf>
    <xf numFmtId="0" fontId="37" fillId="21" borderId="34" xfId="43" applyFont="1" applyFill="1" applyBorder="1"/>
    <xf numFmtId="0" fontId="23" fillId="21" borderId="35" xfId="40" applyFont="1" applyFill="1" applyBorder="1" applyAlignment="1">
      <alignment wrapText="1"/>
    </xf>
    <xf numFmtId="165" fontId="24" fillId="21" borderId="35" xfId="26" applyNumberFormat="1" applyFont="1" applyFill="1" applyBorder="1" applyAlignment="1">
      <alignment horizontal="right" vertical="center" wrapText="1"/>
    </xf>
    <xf numFmtId="165" fontId="23" fillId="21" borderId="35" xfId="26" applyNumberFormat="1" applyFont="1" applyFill="1" applyBorder="1" applyAlignment="1">
      <alignment horizontal="right" vertical="center" wrapText="1"/>
    </xf>
    <xf numFmtId="0" fontId="23" fillId="21" borderId="36" xfId="0" applyFont="1" applyFill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165" fontId="26" fillId="0" borderId="0" xfId="26" applyNumberFormat="1" applyFont="1" applyAlignment="1">
      <alignment horizontal="right" vertical="center" wrapText="1"/>
    </xf>
    <xf numFmtId="0" fontId="26" fillId="0" borderId="3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9" fontId="26" fillId="0" borderId="22" xfId="48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9" fontId="26" fillId="0" borderId="27" xfId="48" applyFont="1" applyBorder="1" applyAlignment="1">
      <alignment vertical="center" wrapText="1"/>
    </xf>
    <xf numFmtId="165" fontId="23" fillId="0" borderId="18" xfId="26" applyNumberFormat="1" applyFont="1" applyBorder="1" applyAlignment="1">
      <alignment horizontal="right" vertical="center" wrapText="1"/>
    </xf>
    <xf numFmtId="9" fontId="24" fillId="0" borderId="19" xfId="48" applyFont="1" applyBorder="1" applyAlignment="1">
      <alignment vertical="center" wrapText="1"/>
    </xf>
    <xf numFmtId="165" fontId="26" fillId="0" borderId="0" xfId="26" applyNumberFormat="1" applyFont="1" applyBorder="1" applyAlignment="1">
      <alignment horizontal="right" vertical="center" wrapText="1"/>
    </xf>
    <xf numFmtId="165" fontId="24" fillId="0" borderId="19" xfId="26" applyNumberFormat="1" applyFont="1" applyBorder="1" applyAlignment="1">
      <alignment horizontal="center" vertical="center" wrapText="1"/>
    </xf>
    <xf numFmtId="0" fontId="28" fillId="0" borderId="13" xfId="40" applyFont="1" applyFill="1" applyBorder="1"/>
    <xf numFmtId="165" fontId="24" fillId="0" borderId="13" xfId="26" applyNumberFormat="1" applyFont="1" applyBorder="1" applyAlignment="1">
      <alignment horizontal="center" vertical="center" wrapText="1"/>
    </xf>
    <xf numFmtId="0" fontId="37" fillId="21" borderId="12" xfId="43" applyFont="1" applyFill="1" applyBorder="1"/>
    <xf numFmtId="0" fontId="23" fillId="21" borderId="13" xfId="40" applyFont="1" applyFill="1" applyBorder="1" applyAlignment="1">
      <alignment wrapText="1"/>
    </xf>
    <xf numFmtId="3" fontId="23" fillId="21" borderId="13" xfId="0" applyNumberFormat="1" applyFont="1" applyFill="1" applyBorder="1" applyAlignment="1">
      <alignment horizontal="right" vertical="center" wrapText="1"/>
    </xf>
    <xf numFmtId="0" fontId="31" fillId="0" borderId="13" xfId="40" applyFont="1" applyFill="1" applyBorder="1"/>
    <xf numFmtId="3" fontId="28" fillId="0" borderId="13" xfId="0" applyNumberFormat="1" applyFont="1" applyBorder="1" applyAlignment="1">
      <alignment horizontal="right" vertical="center" wrapText="1"/>
    </xf>
    <xf numFmtId="3" fontId="31" fillId="0" borderId="13" xfId="0" applyNumberFormat="1" applyFont="1" applyBorder="1"/>
    <xf numFmtId="165" fontId="28" fillId="0" borderId="13" xfId="26" applyNumberFormat="1" applyFont="1" applyBorder="1" applyAlignment="1">
      <alignment horizontal="center" vertical="center" wrapText="1"/>
    </xf>
    <xf numFmtId="165" fontId="26" fillId="0" borderId="13" xfId="26" applyNumberFormat="1" applyFont="1" applyBorder="1" applyAlignment="1">
      <alignment horizontal="right"/>
    </xf>
    <xf numFmtId="3" fontId="28" fillId="0" borderId="13" xfId="0" applyNumberFormat="1" applyFont="1" applyBorder="1"/>
    <xf numFmtId="3" fontId="23" fillId="21" borderId="13" xfId="0" applyNumberFormat="1" applyFont="1" applyFill="1" applyBorder="1"/>
    <xf numFmtId="165" fontId="23" fillId="21" borderId="13" xfId="26" applyNumberFormat="1" applyFont="1" applyFill="1" applyBorder="1" applyAlignment="1">
      <alignment horizontal="right"/>
    </xf>
    <xf numFmtId="165" fontId="23" fillId="21" borderId="13" xfId="26" applyNumberFormat="1" applyFont="1" applyFill="1" applyBorder="1" applyAlignment="1">
      <alignment horizontal="right" vertical="center" wrapText="1"/>
    </xf>
    <xf numFmtId="0" fontId="37" fillId="21" borderId="20" xfId="43" applyFont="1" applyFill="1" applyBorder="1"/>
    <xf numFmtId="0" fontId="23" fillId="21" borderId="21" xfId="40" applyFont="1" applyFill="1" applyBorder="1" applyAlignment="1">
      <alignment wrapText="1"/>
    </xf>
    <xf numFmtId="3" fontId="23" fillId="21" borderId="21" xfId="0" applyNumberFormat="1" applyFont="1" applyFill="1" applyBorder="1"/>
    <xf numFmtId="9" fontId="23" fillId="21" borderId="26" xfId="48" applyFont="1" applyFill="1" applyBorder="1"/>
    <xf numFmtId="3" fontId="23" fillId="22" borderId="17" xfId="0" applyNumberFormat="1" applyFont="1" applyFill="1" applyBorder="1" applyAlignment="1">
      <alignment vertical="center" wrapText="1"/>
    </xf>
    <xf numFmtId="3" fontId="23" fillId="22" borderId="18" xfId="0" applyNumberFormat="1" applyFont="1" applyFill="1" applyBorder="1" applyAlignment="1">
      <alignment vertical="center" wrapText="1"/>
    </xf>
    <xf numFmtId="9" fontId="23" fillId="22" borderId="19" xfId="48" applyFont="1" applyFill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21" borderId="11" xfId="0" applyNumberFormat="1" applyFont="1" applyFill="1" applyBorder="1" applyAlignment="1">
      <alignment horizontal="right" vertical="center" wrapText="1"/>
    </xf>
    <xf numFmtId="9" fontId="24" fillId="21" borderId="22" xfId="48" applyFont="1" applyFill="1" applyBorder="1" applyAlignment="1">
      <alignment horizontal="right"/>
    </xf>
    <xf numFmtId="0" fontId="28" fillId="0" borderId="13" xfId="0" applyFont="1" applyFill="1" applyBorder="1" applyAlignment="1">
      <alignment horizontal="left" vertical="center"/>
    </xf>
    <xf numFmtId="9" fontId="28" fillId="0" borderId="14" xfId="48" applyFont="1" applyBorder="1" applyAlignment="1">
      <alignment horizontal="right"/>
    </xf>
    <xf numFmtId="3" fontId="26" fillId="0" borderId="13" xfId="0" applyNumberFormat="1" applyFont="1" applyBorder="1" applyAlignment="1">
      <alignment horizontal="right"/>
    </xf>
    <xf numFmtId="9" fontId="26" fillId="0" borderId="14" xfId="48" applyFont="1" applyBorder="1" applyAlignment="1">
      <alignment horizontal="right"/>
    </xf>
    <xf numFmtId="9" fontId="31" fillId="0" borderId="14" xfId="48" applyFont="1" applyBorder="1" applyAlignment="1">
      <alignment horizontal="right"/>
    </xf>
    <xf numFmtId="3" fontId="23" fillId="0" borderId="13" xfId="0" applyNumberFormat="1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9" fontId="24" fillId="21" borderId="14" xfId="48" applyFont="1" applyFill="1" applyBorder="1" applyAlignment="1">
      <alignment horizontal="right"/>
    </xf>
    <xf numFmtId="3" fontId="28" fillId="0" borderId="13" xfId="0" applyNumberFormat="1" applyFont="1" applyBorder="1" applyAlignment="1">
      <alignment horizontal="center"/>
    </xf>
    <xf numFmtId="0" fontId="37" fillId="21" borderId="15" xfId="43" applyFont="1" applyFill="1" applyBorder="1"/>
    <xf numFmtId="0" fontId="23" fillId="21" borderId="16" xfId="40" applyFont="1" applyFill="1" applyBorder="1" applyAlignment="1">
      <alignment wrapText="1"/>
    </xf>
    <xf numFmtId="3" fontId="23" fillId="0" borderId="16" xfId="0" applyNumberFormat="1" applyFont="1" applyBorder="1" applyAlignment="1">
      <alignment horizontal="right" vertical="center" wrapText="1"/>
    </xf>
    <xf numFmtId="3" fontId="23" fillId="21" borderId="16" xfId="0" applyNumberFormat="1" applyFont="1" applyFill="1" applyBorder="1" applyAlignment="1">
      <alignment horizontal="right" vertical="center" wrapText="1"/>
    </xf>
    <xf numFmtId="9" fontId="24" fillId="21" borderId="27" xfId="48" applyFont="1" applyFill="1" applyBorder="1" applyAlignment="1">
      <alignment horizontal="right"/>
    </xf>
    <xf numFmtId="3" fontId="26" fillId="0" borderId="0" xfId="0" applyNumberFormat="1" applyFont="1" applyAlignment="1">
      <alignment horizontal="left"/>
    </xf>
    <xf numFmtId="0" fontId="38" fillId="0" borderId="28" xfId="41" applyFont="1" applyBorder="1" applyAlignment="1">
      <alignment horizontal="center" vertical="center"/>
    </xf>
    <xf numFmtId="0" fontId="18" fillId="0" borderId="0" xfId="41"/>
    <xf numFmtId="0" fontId="18" fillId="0" borderId="40" xfId="41" applyBorder="1" applyAlignment="1">
      <alignment horizontal="center" vertical="center"/>
    </xf>
    <xf numFmtId="0" fontId="18" fillId="0" borderId="40" xfId="41" applyBorder="1"/>
    <xf numFmtId="0" fontId="18" fillId="0" borderId="44" xfId="41" applyBorder="1" applyAlignment="1">
      <alignment horizontal="center" vertical="center"/>
    </xf>
    <xf numFmtId="0" fontId="18" fillId="0" borderId="44" xfId="41" applyBorder="1"/>
    <xf numFmtId="3" fontId="18" fillId="0" borderId="44" xfId="41" applyNumberFormat="1" applyBorder="1"/>
    <xf numFmtId="3" fontId="18" fillId="0" borderId="45" xfId="41" applyNumberFormat="1" applyBorder="1"/>
    <xf numFmtId="0" fontId="18" fillId="0" borderId="46" xfId="41" applyBorder="1" applyAlignment="1">
      <alignment horizontal="center" vertical="center"/>
    </xf>
    <xf numFmtId="0" fontId="18" fillId="0" borderId="46" xfId="41" applyBorder="1" applyAlignment="1">
      <alignment vertical="center" wrapText="1"/>
    </xf>
    <xf numFmtId="0" fontId="18" fillId="0" borderId="46" xfId="41" applyBorder="1"/>
    <xf numFmtId="0" fontId="18" fillId="0" borderId="47" xfId="41" applyBorder="1"/>
    <xf numFmtId="3" fontId="18" fillId="0" borderId="46" xfId="41" applyNumberFormat="1" applyBorder="1"/>
    <xf numFmtId="3" fontId="18" fillId="0" borderId="47" xfId="41" applyNumberFormat="1" applyBorder="1"/>
    <xf numFmtId="0" fontId="18" fillId="0" borderId="48" xfId="41" applyBorder="1" applyAlignment="1">
      <alignment horizontal="center" vertical="center"/>
    </xf>
    <xf numFmtId="0" fontId="18" fillId="0" borderId="48" xfId="41" applyBorder="1" applyAlignment="1">
      <alignment vertical="center" wrapText="1"/>
    </xf>
    <xf numFmtId="0" fontId="18" fillId="0" borderId="49" xfId="41" applyBorder="1"/>
    <xf numFmtId="0" fontId="18" fillId="0" borderId="48" xfId="41" applyBorder="1"/>
    <xf numFmtId="0" fontId="18" fillId="0" borderId="50" xfId="41" applyBorder="1"/>
    <xf numFmtId="0" fontId="38" fillId="0" borderId="28" xfId="41" applyFont="1" applyBorder="1" applyAlignment="1">
      <alignment vertical="center" wrapText="1"/>
    </xf>
    <xf numFmtId="3" fontId="38" fillId="0" borderId="51" xfId="41" applyNumberFormat="1" applyFont="1" applyBorder="1"/>
    <xf numFmtId="3" fontId="38" fillId="0" borderId="28" xfId="41" applyNumberFormat="1" applyFont="1" applyBorder="1"/>
    <xf numFmtId="3" fontId="38" fillId="0" borderId="52" xfId="41" applyNumberFormat="1" applyFont="1" applyBorder="1"/>
    <xf numFmtId="3" fontId="38" fillId="0" borderId="0" xfId="41" applyNumberFormat="1" applyFont="1"/>
    <xf numFmtId="0" fontId="38" fillId="0" borderId="0" xfId="41" applyFont="1"/>
    <xf numFmtId="0" fontId="38" fillId="0" borderId="51" xfId="41" applyFont="1" applyBorder="1" applyAlignment="1">
      <alignment horizontal="center" vertical="center"/>
    </xf>
    <xf numFmtId="0" fontId="38" fillId="0" borderId="51" xfId="41" applyFont="1" applyBorder="1" applyAlignment="1">
      <alignment vertical="center" wrapText="1"/>
    </xf>
    <xf numFmtId="165" fontId="38" fillId="0" borderId="28" xfId="26" applyNumberFormat="1" applyFont="1" applyBorder="1" applyAlignment="1">
      <alignment horizontal="right" vertical="center" wrapText="1"/>
    </xf>
    <xf numFmtId="0" fontId="18" fillId="0" borderId="53" xfId="41" applyBorder="1" applyAlignment="1">
      <alignment horizontal="center" vertical="center"/>
    </xf>
    <xf numFmtId="0" fontId="18" fillId="0" borderId="53" xfId="41" applyFont="1" applyBorder="1" applyAlignment="1">
      <alignment vertical="center" wrapText="1"/>
    </xf>
    <xf numFmtId="3" fontId="18" fillId="0" borderId="54" xfId="41" applyNumberFormat="1" applyBorder="1"/>
    <xf numFmtId="3" fontId="18" fillId="0" borderId="53" xfId="41" applyNumberFormat="1" applyBorder="1"/>
    <xf numFmtId="3" fontId="18" fillId="0" borderId="55" xfId="41" applyNumberFormat="1" applyBorder="1"/>
    <xf numFmtId="0" fontId="18" fillId="0" borderId="56" xfId="41" applyBorder="1"/>
    <xf numFmtId="0" fontId="18" fillId="0" borderId="46" xfId="41" applyFont="1" applyBorder="1" applyAlignment="1">
      <alignment vertical="center" wrapText="1"/>
    </xf>
    <xf numFmtId="3" fontId="18" fillId="0" borderId="56" xfId="41" applyNumberFormat="1" applyBorder="1"/>
    <xf numFmtId="3" fontId="18" fillId="0" borderId="57" xfId="41" applyNumberFormat="1" applyBorder="1"/>
    <xf numFmtId="3" fontId="18" fillId="0" borderId="48" xfId="41" applyNumberFormat="1" applyBorder="1"/>
    <xf numFmtId="3" fontId="18" fillId="0" borderId="50" xfId="41" applyNumberFormat="1" applyBorder="1"/>
    <xf numFmtId="165" fontId="39" fillId="0" borderId="44" xfId="26" applyNumberFormat="1" applyFont="1" applyBorder="1" applyAlignment="1">
      <alignment horizontal="right" vertical="center" wrapText="1"/>
    </xf>
    <xf numFmtId="165" fontId="18" fillId="0" borderId="0" xfId="41" applyNumberFormat="1"/>
    <xf numFmtId="0" fontId="18" fillId="0" borderId="58" xfId="41" applyBorder="1"/>
    <xf numFmtId="0" fontId="18" fillId="0" borderId="57" xfId="41" applyBorder="1"/>
    <xf numFmtId="0" fontId="18" fillId="0" borderId="0" xfId="41" applyAlignment="1">
      <alignment horizontal="center" vertical="center"/>
    </xf>
    <xf numFmtId="0" fontId="18" fillId="0" borderId="0" xfId="41" applyAlignment="1">
      <alignment vertical="center" wrapText="1"/>
    </xf>
    <xf numFmtId="0" fontId="18" fillId="0" borderId="17" xfId="41" applyFont="1" applyBorder="1" applyAlignment="1">
      <alignment horizontal="center" vertical="center"/>
    </xf>
    <xf numFmtId="0" fontId="18" fillId="0" borderId="59" xfId="41" applyFont="1" applyBorder="1" applyAlignment="1">
      <alignment horizontal="center" vertical="center"/>
    </xf>
    <xf numFmtId="0" fontId="18" fillId="0" borderId="60" xfId="41" applyFont="1" applyBorder="1"/>
    <xf numFmtId="0" fontId="18" fillId="0" borderId="31" xfId="41" applyFont="1" applyBorder="1" applyAlignment="1">
      <alignment horizontal="center" vertical="center"/>
    </xf>
    <xf numFmtId="0" fontId="18" fillId="0" borderId="32" xfId="41" applyFont="1" applyBorder="1"/>
    <xf numFmtId="0" fontId="18" fillId="0" borderId="0" xfId="41" applyFont="1" applyBorder="1" applyAlignment="1">
      <alignment horizontal="center" vertical="center"/>
    </xf>
    <xf numFmtId="0" fontId="18" fillId="0" borderId="0" xfId="41" applyFont="1" applyBorder="1"/>
    <xf numFmtId="165" fontId="18" fillId="0" borderId="0" xfId="26" applyNumberFormat="1" applyFont="1" applyBorder="1" applyAlignment="1">
      <alignment horizontal="center"/>
    </xf>
    <xf numFmtId="0" fontId="26" fillId="0" borderId="0" xfId="0" applyFont="1"/>
    <xf numFmtId="0" fontId="26" fillId="0" borderId="61" xfId="0" applyFont="1" applyBorder="1"/>
    <xf numFmtId="0" fontId="26" fillId="0" borderId="62" xfId="0" applyFont="1" applyBorder="1"/>
    <xf numFmtId="0" fontId="26" fillId="0" borderId="63" xfId="0" applyFont="1" applyBorder="1"/>
    <xf numFmtId="0" fontId="23" fillId="0" borderId="6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0" fillId="0" borderId="0" xfId="0" applyBorder="1"/>
    <xf numFmtId="3" fontId="23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5" fillId="0" borderId="66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13" xfId="42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3" fontId="34" fillId="0" borderId="13" xfId="0" applyNumberFormat="1" applyFont="1" applyFill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horizontal="center" vertical="center"/>
    </xf>
    <xf numFmtId="3" fontId="23" fillId="0" borderId="68" xfId="0" applyNumberFormat="1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22" xfId="0" applyNumberFormat="1" applyFont="1" applyBorder="1" applyAlignment="1">
      <alignment vertical="center"/>
    </xf>
    <xf numFmtId="3" fontId="26" fillId="0" borderId="12" xfId="0" applyNumberFormat="1" applyFont="1" applyFill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3" fontId="26" fillId="0" borderId="13" xfId="42" applyNumberFormat="1" applyFont="1" applyBorder="1" applyAlignment="1">
      <alignment vertical="center"/>
    </xf>
    <xf numFmtId="3" fontId="26" fillId="0" borderId="14" xfId="42" applyNumberFormat="1" applyFont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7" fillId="0" borderId="69" xfId="0" applyFont="1" applyFill="1" applyBorder="1" applyAlignment="1">
      <alignment vertical="center" wrapText="1"/>
    </xf>
    <xf numFmtId="9" fontId="23" fillId="21" borderId="14" xfId="48" applyNumberFormat="1" applyFont="1" applyFill="1" applyBorder="1" applyAlignment="1">
      <alignment wrapText="1"/>
    </xf>
    <xf numFmtId="9" fontId="28" fillId="0" borderId="14" xfId="48" applyNumberFormat="1" applyFont="1" applyBorder="1"/>
    <xf numFmtId="9" fontId="26" fillId="0" borderId="14" xfId="48" applyNumberFormat="1" applyFont="1" applyBorder="1"/>
    <xf numFmtId="9" fontId="26" fillId="0" borderId="14" xfId="0" applyNumberFormat="1" applyFont="1" applyBorder="1"/>
    <xf numFmtId="9" fontId="23" fillId="21" borderId="14" xfId="48" applyNumberFormat="1" applyFont="1" applyFill="1" applyBorder="1"/>
    <xf numFmtId="9" fontId="23" fillId="21" borderId="22" xfId="40" applyNumberFormat="1" applyFont="1" applyFill="1" applyBorder="1" applyAlignment="1">
      <alignment wrapText="1"/>
    </xf>
    <xf numFmtId="9" fontId="23" fillId="0" borderId="14" xfId="0" applyNumberFormat="1" applyFont="1" applyBorder="1" applyAlignment="1">
      <alignment horizontal="center" vertical="center" wrapText="1"/>
    </xf>
    <xf numFmtId="9" fontId="23" fillId="21" borderId="14" xfId="0" applyNumberFormat="1" applyFont="1" applyFill="1" applyBorder="1"/>
    <xf numFmtId="0" fontId="40" fillId="0" borderId="29" xfId="0" applyFont="1" applyBorder="1"/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vertical="center"/>
    </xf>
    <xf numFmtId="0" fontId="40" fillId="0" borderId="28" xfId="0" applyFont="1" applyBorder="1" applyAlignment="1">
      <alignment horizontal="center" vertical="center" wrapText="1"/>
    </xf>
    <xf numFmtId="0" fontId="0" fillId="0" borderId="40" xfId="0" applyBorder="1"/>
    <xf numFmtId="0" fontId="0" fillId="0" borderId="70" xfId="0" applyBorder="1"/>
    <xf numFmtId="0" fontId="0" fillId="0" borderId="46" xfId="0" applyBorder="1"/>
    <xf numFmtId="0" fontId="0" fillId="0" borderId="49" xfId="0" applyBorder="1"/>
    <xf numFmtId="0" fontId="0" fillId="0" borderId="18" xfId="0" applyBorder="1"/>
    <xf numFmtId="0" fontId="0" fillId="0" borderId="19" xfId="0" applyBorder="1"/>
    <xf numFmtId="0" fontId="24" fillId="0" borderId="71" xfId="0" applyFont="1" applyBorder="1" applyAlignment="1">
      <alignment horizontal="left"/>
    </xf>
    <xf numFmtId="0" fontId="0" fillId="0" borderId="66" xfId="0" applyBorder="1"/>
    <xf numFmtId="0" fontId="0" fillId="0" borderId="44" xfId="0" applyBorder="1"/>
    <xf numFmtId="0" fontId="0" fillId="0" borderId="72" xfId="0" applyBorder="1"/>
    <xf numFmtId="0" fontId="40" fillId="0" borderId="0" xfId="0" applyFont="1"/>
    <xf numFmtId="0" fontId="23" fillId="0" borderId="6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6" fillId="0" borderId="75" xfId="0" applyFont="1" applyBorder="1"/>
    <xf numFmtId="3" fontId="26" fillId="0" borderId="76" xfId="0" applyNumberFormat="1" applyFont="1" applyBorder="1"/>
    <xf numFmtId="0" fontId="26" fillId="0" borderId="73" xfId="0" applyFont="1" applyBorder="1"/>
    <xf numFmtId="0" fontId="26" fillId="0" borderId="74" xfId="0" applyFont="1" applyBorder="1"/>
    <xf numFmtId="0" fontId="26" fillId="0" borderId="76" xfId="0" applyFont="1" applyBorder="1"/>
    <xf numFmtId="3" fontId="28" fillId="0" borderId="76" xfId="0" applyNumberFormat="1" applyFont="1" applyBorder="1"/>
    <xf numFmtId="3" fontId="26" fillId="0" borderId="62" xfId="0" applyNumberFormat="1" applyFont="1" applyBorder="1"/>
    <xf numFmtId="3" fontId="26" fillId="0" borderId="61" xfId="0" applyNumberFormat="1" applyFont="1" applyBorder="1"/>
    <xf numFmtId="0" fontId="26" fillId="0" borderId="29" xfId="0" applyFont="1" applyBorder="1"/>
    <xf numFmtId="0" fontId="23" fillId="0" borderId="28" xfId="0" applyFont="1" applyBorder="1" applyAlignment="1">
      <alignment horizontal="left"/>
    </xf>
    <xf numFmtId="0" fontId="0" fillId="0" borderId="0" xfId="0" applyAlignment="1">
      <alignment vertical="center"/>
    </xf>
    <xf numFmtId="3" fontId="25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 wrapText="1"/>
    </xf>
    <xf numFmtId="3" fontId="23" fillId="0" borderId="0" xfId="26" applyNumberFormat="1" applyFont="1" applyBorder="1" applyAlignment="1">
      <alignment horizontal="right" vertical="center" wrapText="1"/>
    </xf>
    <xf numFmtId="9" fontId="25" fillId="0" borderId="0" xfId="48" applyFont="1"/>
    <xf numFmtId="0" fontId="26" fillId="0" borderId="0" xfId="0" applyFont="1" applyAlignment="1">
      <alignment horizontal="center"/>
    </xf>
    <xf numFmtId="0" fontId="42" fillId="0" borderId="0" xfId="0" applyFont="1"/>
    <xf numFmtId="0" fontId="44" fillId="0" borderId="0" xfId="0" applyFont="1" applyBorder="1"/>
    <xf numFmtId="0" fontId="45" fillId="0" borderId="0" xfId="0" applyFont="1" applyBorder="1"/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0" borderId="10" xfId="0" applyFont="1" applyBorder="1"/>
    <xf numFmtId="0" fontId="45" fillId="0" borderId="11" xfId="0" applyFont="1" applyBorder="1"/>
    <xf numFmtId="0" fontId="45" fillId="0" borderId="22" xfId="0" applyFont="1" applyBorder="1"/>
    <xf numFmtId="0" fontId="45" fillId="0" borderId="12" xfId="0" applyFont="1" applyBorder="1"/>
    <xf numFmtId="0" fontId="45" fillId="0" borderId="13" xfId="0" applyFont="1" applyBorder="1"/>
    <xf numFmtId="0" fontId="45" fillId="0" borderId="14" xfId="0" applyFont="1" applyBorder="1"/>
    <xf numFmtId="0" fontId="45" fillId="0" borderId="15" xfId="0" applyFont="1" applyBorder="1"/>
    <xf numFmtId="0" fontId="45" fillId="0" borderId="16" xfId="0" applyFont="1" applyBorder="1"/>
    <xf numFmtId="0" fontId="45" fillId="0" borderId="27" xfId="0" applyFont="1" applyBorder="1"/>
    <xf numFmtId="0" fontId="44" fillId="0" borderId="17" xfId="0" applyFont="1" applyBorder="1"/>
    <xf numFmtId="0" fontId="44" fillId="0" borderId="18" xfId="0" applyFont="1" applyBorder="1"/>
    <xf numFmtId="0" fontId="44" fillId="0" borderId="19" xfId="0" applyFont="1" applyBorder="1"/>
    <xf numFmtId="0" fontId="45" fillId="0" borderId="0" xfId="0" applyFont="1"/>
    <xf numFmtId="0" fontId="45" fillId="0" borderId="34" xfId="0" applyFont="1" applyBorder="1"/>
    <xf numFmtId="0" fontId="45" fillId="0" borderId="20" xfId="0" applyFont="1" applyBorder="1"/>
    <xf numFmtId="3" fontId="18" fillId="0" borderId="46" xfId="41" applyNumberFormat="1" applyFont="1" applyBorder="1"/>
    <xf numFmtId="0" fontId="26" fillId="0" borderId="22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1" fontId="34" fillId="0" borderId="13" xfId="48" applyNumberFormat="1" applyFont="1" applyFill="1" applyBorder="1" applyAlignment="1">
      <alignment vertical="center"/>
    </xf>
    <xf numFmtId="3" fontId="26" fillId="0" borderId="35" xfId="0" applyNumberFormat="1" applyFont="1" applyBorder="1" applyAlignment="1">
      <alignment vertical="center"/>
    </xf>
    <xf numFmtId="3" fontId="26" fillId="0" borderId="35" xfId="0" applyNumberFormat="1" applyFont="1" applyBorder="1" applyAlignment="1">
      <alignment horizontal="right" vertical="center"/>
    </xf>
    <xf numFmtId="3" fontId="26" fillId="0" borderId="36" xfId="0" applyNumberFormat="1" applyFont="1" applyBorder="1" applyAlignment="1">
      <alignment horizontal="right" vertical="center"/>
    </xf>
    <xf numFmtId="3" fontId="23" fillId="0" borderId="77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3" fontId="23" fillId="0" borderId="19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/>
    </xf>
    <xf numFmtId="0" fontId="42" fillId="0" borderId="35" xfId="0" applyFont="1" applyBorder="1"/>
    <xf numFmtId="165" fontId="24" fillId="0" borderId="35" xfId="26" applyNumberFormat="1" applyFont="1" applyBorder="1" applyAlignment="1">
      <alignment horizontal="center" vertical="center" wrapText="1"/>
    </xf>
    <xf numFmtId="9" fontId="26" fillId="0" borderId="36" xfId="48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/>
    </xf>
    <xf numFmtId="0" fontId="42" fillId="0" borderId="13" xfId="0" applyFont="1" applyBorder="1"/>
    <xf numFmtId="165" fontId="34" fillId="0" borderId="13" xfId="26" applyNumberFormat="1" applyFont="1" applyBorder="1" applyAlignment="1">
      <alignment horizontal="center" vertical="center" wrapText="1"/>
    </xf>
    <xf numFmtId="165" fontId="26" fillId="0" borderId="13" xfId="26" applyNumberFormat="1" applyFont="1" applyBorder="1" applyAlignment="1">
      <alignment horizontal="center" vertical="center" wrapText="1"/>
    </xf>
    <xf numFmtId="3" fontId="42" fillId="0" borderId="13" xfId="0" applyNumberFormat="1" applyFont="1" applyBorder="1"/>
    <xf numFmtId="9" fontId="26" fillId="0" borderId="14" xfId="48" applyFont="1" applyBorder="1"/>
    <xf numFmtId="0" fontId="26" fillId="0" borderId="13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/>
    </xf>
    <xf numFmtId="0" fontId="23" fillId="0" borderId="13" xfId="40" applyFont="1" applyFill="1" applyBorder="1" applyAlignment="1">
      <alignment vertical="center" wrapText="1"/>
    </xf>
    <xf numFmtId="3" fontId="23" fillId="0" borderId="13" xfId="0" applyNumberFormat="1" applyFont="1" applyBorder="1"/>
    <xf numFmtId="3" fontId="41" fillId="0" borderId="13" xfId="0" applyNumberFormat="1" applyFont="1" applyBorder="1"/>
    <xf numFmtId="9" fontId="41" fillId="0" borderId="14" xfId="48" applyFont="1" applyBorder="1"/>
    <xf numFmtId="9" fontId="42" fillId="0" borderId="14" xfId="48" applyFont="1" applyBorder="1"/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vertical="center"/>
    </xf>
    <xf numFmtId="3" fontId="42" fillId="0" borderId="21" xfId="0" applyNumberFormat="1" applyFont="1" applyBorder="1"/>
    <xf numFmtId="9" fontId="42" fillId="0" borderId="26" xfId="48" applyFont="1" applyBorder="1"/>
    <xf numFmtId="0" fontId="26" fillId="0" borderId="17" xfId="0" applyFont="1" applyFill="1" applyBorder="1" applyAlignment="1">
      <alignment horizontal="center"/>
    </xf>
    <xf numFmtId="0" fontId="23" fillId="0" borderId="18" xfId="40" applyFont="1" applyFill="1" applyBorder="1" applyAlignment="1">
      <alignment vertical="center" wrapText="1"/>
    </xf>
    <xf numFmtId="3" fontId="42" fillId="0" borderId="18" xfId="0" applyNumberFormat="1" applyFont="1" applyBorder="1"/>
    <xf numFmtId="3" fontId="41" fillId="0" borderId="18" xfId="0" applyNumberFormat="1" applyFont="1" applyBorder="1"/>
    <xf numFmtId="9" fontId="41" fillId="0" borderId="19" xfId="48" applyFont="1" applyBorder="1"/>
    <xf numFmtId="3" fontId="42" fillId="0" borderId="35" xfId="0" applyNumberFormat="1" applyFont="1" applyFill="1" applyBorder="1"/>
    <xf numFmtId="3" fontId="42" fillId="0" borderId="35" xfId="0" applyNumberFormat="1" applyFont="1" applyBorder="1"/>
    <xf numFmtId="9" fontId="42" fillId="0" borderId="36" xfId="48" applyFont="1" applyBorder="1"/>
    <xf numFmtId="3" fontId="42" fillId="0" borderId="13" xfId="0" applyNumberFormat="1" applyFont="1" applyFill="1" applyBorder="1"/>
    <xf numFmtId="0" fontId="0" fillId="0" borderId="20" xfId="0" applyFill="1" applyBorder="1"/>
    <xf numFmtId="0" fontId="1" fillId="0" borderId="17" xfId="0" applyFont="1" applyFill="1" applyBorder="1"/>
    <xf numFmtId="0" fontId="26" fillId="0" borderId="35" xfId="0" applyFont="1" applyFill="1" applyBorder="1" applyAlignment="1">
      <alignment vertical="center"/>
    </xf>
    <xf numFmtId="0" fontId="26" fillId="0" borderId="78" xfId="0" applyFont="1" applyBorder="1" applyAlignment="1">
      <alignment horizontal="center"/>
    </xf>
    <xf numFmtId="3" fontId="42" fillId="0" borderId="79" xfId="0" applyNumberFormat="1" applyFont="1" applyBorder="1"/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vertical="center"/>
    </xf>
    <xf numFmtId="3" fontId="41" fillId="0" borderId="11" xfId="0" applyNumberFormat="1" applyFont="1" applyBorder="1"/>
    <xf numFmtId="3" fontId="43" fillId="0" borderId="11" xfId="0" applyNumberFormat="1" applyFont="1" applyBorder="1"/>
    <xf numFmtId="9" fontId="43" fillId="0" borderId="22" xfId="48" applyFont="1" applyBorder="1"/>
    <xf numFmtId="0" fontId="26" fillId="0" borderId="17" xfId="0" applyFont="1" applyBorder="1"/>
    <xf numFmtId="0" fontId="26" fillId="0" borderId="0" xfId="0" applyFont="1" applyFill="1" applyBorder="1" applyAlignment="1">
      <alignment vertical="center"/>
    </xf>
    <xf numFmtId="3" fontId="42" fillId="0" borderId="0" xfId="0" applyNumberFormat="1" applyFont="1"/>
    <xf numFmtId="9" fontId="42" fillId="0" borderId="0" xfId="48" applyFont="1"/>
    <xf numFmtId="3" fontId="23" fillId="0" borderId="67" xfId="0" applyNumberFormat="1" applyFont="1" applyBorder="1"/>
    <xf numFmtId="3" fontId="41" fillId="0" borderId="67" xfId="0" applyNumberFormat="1" applyFont="1" applyBorder="1"/>
    <xf numFmtId="9" fontId="24" fillId="0" borderId="68" xfId="48" applyFont="1" applyBorder="1"/>
    <xf numFmtId="3" fontId="23" fillId="0" borderId="32" xfId="0" applyNumberFormat="1" applyFont="1" applyBorder="1"/>
    <xf numFmtId="3" fontId="41" fillId="0" borderId="32" xfId="0" applyNumberFormat="1" applyFont="1" applyBorder="1"/>
    <xf numFmtId="9" fontId="24" fillId="0" borderId="33" xfId="48" applyFont="1" applyBorder="1"/>
    <xf numFmtId="165" fontId="26" fillId="0" borderId="35" xfId="26" applyNumberFormat="1" applyFont="1" applyBorder="1" applyAlignment="1">
      <alignment horizontal="right" vertical="center" wrapText="1"/>
    </xf>
    <xf numFmtId="0" fontId="0" fillId="0" borderId="10" xfId="0" applyFill="1" applyBorder="1"/>
    <xf numFmtId="3" fontId="26" fillId="0" borderId="11" xfId="0" applyNumberFormat="1" applyFont="1" applyFill="1" applyBorder="1"/>
    <xf numFmtId="3" fontId="26" fillId="0" borderId="22" xfId="0" applyNumberFormat="1" applyFont="1" applyFill="1" applyBorder="1"/>
    <xf numFmtId="0" fontId="0" fillId="0" borderId="12" xfId="0" applyFill="1" applyBorder="1"/>
    <xf numFmtId="3" fontId="26" fillId="0" borderId="14" xfId="0" applyNumberFormat="1" applyFont="1" applyFill="1" applyBorder="1" applyAlignment="1"/>
    <xf numFmtId="3" fontId="26" fillId="0" borderId="13" xfId="0" applyNumberFormat="1" applyFont="1" applyFill="1" applyBorder="1"/>
    <xf numFmtId="3" fontId="26" fillId="0" borderId="14" xfId="0" applyNumberFormat="1" applyFont="1" applyFill="1" applyBorder="1"/>
    <xf numFmtId="0" fontId="1" fillId="0" borderId="12" xfId="0" applyFont="1" applyFill="1" applyBorder="1"/>
    <xf numFmtId="3" fontId="23" fillId="0" borderId="13" xfId="0" applyNumberFormat="1" applyFont="1" applyFill="1" applyBorder="1" applyAlignment="1"/>
    <xf numFmtId="3" fontId="23" fillId="0" borderId="14" xfId="0" applyNumberFormat="1" applyFont="1" applyFill="1" applyBorder="1" applyAlignment="1"/>
    <xf numFmtId="3" fontId="23" fillId="0" borderId="18" xfId="0" applyNumberFormat="1" applyFont="1" applyFill="1" applyBorder="1" applyAlignment="1"/>
    <xf numFmtId="3" fontId="23" fillId="0" borderId="19" xfId="0" applyNumberFormat="1" applyFont="1" applyFill="1" applyBorder="1" applyAlignment="1"/>
    <xf numFmtId="0" fontId="0" fillId="0" borderId="34" xfId="0" applyFill="1" applyBorder="1"/>
    <xf numFmtId="3" fontId="26" fillId="0" borderId="35" xfId="0" applyNumberFormat="1" applyFont="1" applyFill="1" applyBorder="1"/>
    <xf numFmtId="3" fontId="26" fillId="0" borderId="36" xfId="0" applyNumberFormat="1" applyFont="1" applyFill="1" applyBorder="1"/>
    <xf numFmtId="3" fontId="23" fillId="0" borderId="13" xfId="0" applyNumberFormat="1" applyFont="1" applyFill="1" applyBorder="1"/>
    <xf numFmtId="3" fontId="23" fillId="0" borderId="14" xfId="0" applyNumberFormat="1" applyFont="1" applyFill="1" applyBorder="1"/>
    <xf numFmtId="3" fontId="23" fillId="0" borderId="18" xfId="0" applyNumberFormat="1" applyFont="1" applyFill="1" applyBorder="1"/>
    <xf numFmtId="3" fontId="23" fillId="0" borderId="19" xfId="0" applyNumberFormat="1" applyFont="1" applyFill="1" applyBorder="1"/>
    <xf numFmtId="3" fontId="26" fillId="0" borderId="21" xfId="0" applyNumberFormat="1" applyFont="1" applyFill="1" applyBorder="1"/>
    <xf numFmtId="3" fontId="26" fillId="0" borderId="26" xfId="0" applyNumberFormat="1" applyFont="1" applyFill="1" applyBorder="1"/>
    <xf numFmtId="3" fontId="23" fillId="0" borderId="18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vertical="center"/>
    </xf>
    <xf numFmtId="0" fontId="0" fillId="0" borderId="10" xfId="0" applyBorder="1"/>
    <xf numFmtId="3" fontId="26" fillId="0" borderId="11" xfId="26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 wrapText="1"/>
    </xf>
    <xf numFmtId="0" fontId="0" fillId="0" borderId="12" xfId="0" applyBorder="1"/>
    <xf numFmtId="0" fontId="26" fillId="0" borderId="13" xfId="0" applyFont="1" applyFill="1" applyBorder="1" applyAlignment="1">
      <alignment vertical="center" wrapText="1"/>
    </xf>
    <xf numFmtId="3" fontId="26" fillId="0" borderId="13" xfId="26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 wrapText="1"/>
    </xf>
    <xf numFmtId="3" fontId="26" fillId="0" borderId="14" xfId="26" applyNumberFormat="1" applyFont="1" applyBorder="1" applyAlignment="1">
      <alignment horizontal="right" vertical="center" wrapText="1"/>
    </xf>
    <xf numFmtId="3" fontId="23" fillId="0" borderId="13" xfId="26" applyNumberFormat="1" applyFont="1" applyBorder="1" applyAlignment="1">
      <alignment horizontal="right" vertical="center" wrapText="1"/>
    </xf>
    <xf numFmtId="3" fontId="23" fillId="0" borderId="14" xfId="26" applyNumberFormat="1" applyFont="1" applyBorder="1" applyAlignment="1">
      <alignment horizontal="right" vertical="center" wrapText="1"/>
    </xf>
    <xf numFmtId="3" fontId="23" fillId="0" borderId="18" xfId="26" applyNumberFormat="1" applyFont="1" applyBorder="1" applyAlignment="1">
      <alignment horizontal="right" vertical="center" wrapText="1"/>
    </xf>
    <xf numFmtId="3" fontId="23" fillId="0" borderId="19" xfId="26" applyNumberFormat="1" applyFont="1" applyBorder="1" applyAlignment="1">
      <alignment horizontal="right" vertical="center" wrapText="1"/>
    </xf>
    <xf numFmtId="3" fontId="31" fillId="0" borderId="14" xfId="26" applyNumberFormat="1" applyFont="1" applyBorder="1" applyAlignment="1">
      <alignment horizontal="right" vertical="center" wrapText="1"/>
    </xf>
    <xf numFmtId="0" fontId="0" fillId="0" borderId="15" xfId="0" applyFill="1" applyBorder="1"/>
    <xf numFmtId="0" fontId="26" fillId="0" borderId="16" xfId="0" applyFont="1" applyFill="1" applyBorder="1" applyAlignment="1">
      <alignment vertical="center"/>
    </xf>
    <xf numFmtId="3" fontId="26" fillId="0" borderId="16" xfId="26" applyNumberFormat="1" applyFont="1" applyBorder="1" applyAlignment="1">
      <alignment horizontal="right" vertical="center" wrapText="1"/>
    </xf>
    <xf numFmtId="3" fontId="26" fillId="0" borderId="16" xfId="0" applyNumberFormat="1" applyFont="1" applyBorder="1" applyAlignment="1">
      <alignment vertical="center" wrapText="1"/>
    </xf>
    <xf numFmtId="3" fontId="26" fillId="0" borderId="27" xfId="0" applyNumberFormat="1" applyFont="1" applyBorder="1" applyAlignment="1">
      <alignment vertical="center" wrapText="1"/>
    </xf>
    <xf numFmtId="0" fontId="26" fillId="0" borderId="30" xfId="0" applyFont="1" applyBorder="1" applyAlignment="1">
      <alignment wrapText="1"/>
    </xf>
    <xf numFmtId="3" fontId="26" fillId="0" borderId="30" xfId="26" applyNumberFormat="1" applyFont="1" applyBorder="1" applyAlignment="1">
      <alignment horizontal="right" vertical="center" wrapText="1"/>
    </xf>
    <xf numFmtId="3" fontId="31" fillId="0" borderId="30" xfId="26" applyNumberFormat="1" applyFont="1" applyBorder="1" applyAlignment="1">
      <alignment horizontal="right" vertical="center" wrapText="1"/>
    </xf>
    <xf numFmtId="0" fontId="26" fillId="0" borderId="0" xfId="0" applyFont="1" applyFill="1" applyBorder="1"/>
    <xf numFmtId="3" fontId="26" fillId="0" borderId="0" xfId="26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vertical="center" wrapText="1"/>
    </xf>
    <xf numFmtId="0" fontId="25" fillId="0" borderId="34" xfId="0" applyFont="1" applyBorder="1" applyAlignment="1">
      <alignment vertical="center"/>
    </xf>
    <xf numFmtId="0" fontId="28" fillId="0" borderId="35" xfId="0" applyFont="1" applyBorder="1" applyAlignment="1">
      <alignment vertical="center" wrapText="1"/>
    </xf>
    <xf numFmtId="3" fontId="26" fillId="0" borderId="35" xfId="0" applyNumberFormat="1" applyFont="1" applyFill="1" applyBorder="1" applyAlignment="1">
      <alignment vertical="center"/>
    </xf>
    <xf numFmtId="9" fontId="26" fillId="0" borderId="36" xfId="0" applyNumberFormat="1" applyFont="1" applyBorder="1" applyAlignment="1">
      <alignment vertical="center"/>
    </xf>
    <xf numFmtId="165" fontId="27" fillId="20" borderId="18" xfId="26" applyNumberFormat="1" applyFont="1" applyFill="1" applyBorder="1" applyAlignment="1">
      <alignment horizontal="right" vertical="center" wrapText="1"/>
    </xf>
    <xf numFmtId="3" fontId="24" fillId="19" borderId="18" xfId="0" applyNumberFormat="1" applyFont="1" applyFill="1" applyBorder="1" applyAlignment="1">
      <alignment vertical="center"/>
    </xf>
    <xf numFmtId="0" fontId="39" fillId="0" borderId="28" xfId="41" applyFont="1" applyBorder="1" applyAlignment="1">
      <alignment horizontal="center" vertical="center" wrapText="1"/>
    </xf>
    <xf numFmtId="0" fontId="39" fillId="0" borderId="41" xfId="41" applyFont="1" applyBorder="1" applyAlignment="1">
      <alignment horizontal="center" vertical="center"/>
    </xf>
    <xf numFmtId="0" fontId="39" fillId="0" borderId="42" xfId="41" applyFont="1" applyBorder="1" applyAlignment="1">
      <alignment horizontal="center" vertical="center"/>
    </xf>
    <xf numFmtId="0" fontId="39" fillId="0" borderId="43" xfId="41" applyFont="1" applyBorder="1" applyAlignment="1">
      <alignment horizontal="center" vertical="center"/>
    </xf>
    <xf numFmtId="0" fontId="39" fillId="0" borderId="43" xfId="4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9" fontId="26" fillId="0" borderId="22" xfId="0" applyNumberFormat="1" applyFont="1" applyBorder="1" applyAlignment="1">
      <alignment vertical="center"/>
    </xf>
    <xf numFmtId="0" fontId="25" fillId="0" borderId="34" xfId="0" applyFont="1" applyBorder="1"/>
    <xf numFmtId="0" fontId="26" fillId="0" borderId="35" xfId="0" applyFont="1" applyFill="1" applyBorder="1" applyAlignment="1"/>
    <xf numFmtId="3" fontId="26" fillId="0" borderId="35" xfId="0" applyNumberFormat="1" applyFont="1" applyBorder="1" applyAlignment="1"/>
    <xf numFmtId="9" fontId="26" fillId="0" borderId="36" xfId="48" applyFont="1" applyBorder="1" applyAlignment="1"/>
    <xf numFmtId="0" fontId="31" fillId="0" borderId="13" xfId="40" applyFont="1" applyFill="1" applyBorder="1" applyAlignment="1">
      <alignment wrapText="1"/>
    </xf>
    <xf numFmtId="0" fontId="31" fillId="0" borderId="16" xfId="40" applyFont="1" applyFill="1" applyBorder="1" applyAlignment="1">
      <alignment wrapText="1"/>
    </xf>
    <xf numFmtId="0" fontId="31" fillId="0" borderId="13" xfId="40" applyFont="1" applyFill="1" applyBorder="1" applyAlignment="1">
      <alignment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165" fontId="24" fillId="0" borderId="51" xfId="26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3" fontId="23" fillId="0" borderId="61" xfId="0" applyNumberFormat="1" applyFont="1" applyBorder="1" applyAlignment="1">
      <alignment horizontal="center" vertical="center" wrapText="1"/>
    </xf>
    <xf numFmtId="165" fontId="24" fillId="0" borderId="62" xfId="26" applyNumberFormat="1" applyFont="1" applyBorder="1" applyAlignment="1">
      <alignment horizontal="center" vertical="center" wrapText="1"/>
    </xf>
    <xf numFmtId="165" fontId="24" fillId="0" borderId="61" xfId="26" applyNumberFormat="1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165" fontId="24" fillId="0" borderId="64" xfId="26" applyNumberFormat="1" applyFont="1" applyBorder="1" applyAlignment="1">
      <alignment horizontal="center" vertical="center" wrapText="1"/>
    </xf>
    <xf numFmtId="165" fontId="24" fillId="0" borderId="30" xfId="26" applyNumberFormat="1" applyFont="1" applyBorder="1" applyAlignment="1">
      <alignment horizontal="center" vertical="center" wrapText="1"/>
    </xf>
    <xf numFmtId="165" fontId="24" fillId="0" borderId="65" xfId="26" applyNumberFormat="1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26" fillId="0" borderId="62" xfId="0" applyNumberFormat="1" applyFont="1" applyBorder="1" applyAlignment="1">
      <alignment horizontal="center"/>
    </xf>
    <xf numFmtId="3" fontId="26" fillId="0" borderId="63" xfId="0" applyNumberFormat="1" applyFont="1" applyBorder="1" applyAlignment="1">
      <alignment horizontal="center"/>
    </xf>
    <xf numFmtId="3" fontId="23" fillId="0" borderId="63" xfId="0" applyNumberFormat="1" applyFont="1" applyBorder="1" applyAlignment="1">
      <alignment horizontal="center" vertical="center" wrapText="1"/>
    </xf>
    <xf numFmtId="165" fontId="24" fillId="0" borderId="63" xfId="26" applyNumberFormat="1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  <xf numFmtId="3" fontId="26" fillId="0" borderId="62" xfId="0" applyNumberFormat="1" applyFont="1" applyBorder="1" applyAlignment="1">
      <alignment horizontal="center" vertical="center" wrapText="1"/>
    </xf>
    <xf numFmtId="3" fontId="26" fillId="0" borderId="61" xfId="0" applyNumberFormat="1" applyFont="1" applyBorder="1" applyAlignment="1">
      <alignment horizontal="center" vertical="center" wrapText="1"/>
    </xf>
    <xf numFmtId="165" fontId="24" fillId="0" borderId="29" xfId="26" applyNumberFormat="1" applyFont="1" applyBorder="1" applyAlignment="1">
      <alignment horizontal="center" vertical="center" wrapText="1"/>
    </xf>
    <xf numFmtId="165" fontId="24" fillId="0" borderId="52" xfId="26" applyNumberFormat="1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45" fillId="0" borderId="80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5" fontId="18" fillId="0" borderId="83" xfId="26" applyNumberFormat="1" applyFont="1" applyBorder="1" applyAlignment="1">
      <alignment horizontal="center"/>
    </xf>
    <xf numFmtId="165" fontId="18" fillId="0" borderId="84" xfId="26" applyNumberFormat="1" applyFont="1" applyBorder="1" applyAlignment="1">
      <alignment horizontal="center"/>
    </xf>
    <xf numFmtId="165" fontId="18" fillId="0" borderId="85" xfId="26" applyNumberFormat="1" applyFont="1" applyBorder="1" applyAlignment="1">
      <alignment horizontal="center"/>
    </xf>
    <xf numFmtId="0" fontId="18" fillId="0" borderId="29" xfId="41" applyFont="1" applyBorder="1" applyAlignment="1">
      <alignment horizontal="center" vertical="center"/>
    </xf>
    <xf numFmtId="0" fontId="18" fillId="0" borderId="51" xfId="41" applyFont="1" applyBorder="1" applyAlignment="1">
      <alignment horizontal="center" vertical="center"/>
    </xf>
    <xf numFmtId="0" fontId="18" fillId="0" borderId="52" xfId="41" applyFont="1" applyBorder="1" applyAlignment="1">
      <alignment horizontal="center" vertical="center"/>
    </xf>
    <xf numFmtId="165" fontId="18" fillId="0" borderId="86" xfId="26" applyNumberFormat="1" applyFont="1" applyBorder="1" applyAlignment="1"/>
    <xf numFmtId="165" fontId="18" fillId="0" borderId="87" xfId="26" applyNumberFormat="1" applyFont="1" applyBorder="1" applyAlignment="1"/>
    <xf numFmtId="165" fontId="18" fillId="0" borderId="88" xfId="26" applyNumberFormat="1" applyFont="1" applyBorder="1" applyAlignment="1"/>
    <xf numFmtId="0" fontId="38" fillId="0" borderId="89" xfId="41" applyFont="1" applyBorder="1" applyAlignment="1">
      <alignment horizontal="center" vertical="center" wrapText="1"/>
    </xf>
    <xf numFmtId="0" fontId="38" fillId="0" borderId="18" xfId="41" applyFont="1" applyBorder="1" applyAlignment="1">
      <alignment horizontal="center" vertical="center" wrapText="1"/>
    </xf>
    <xf numFmtId="0" fontId="38" fillId="0" borderId="69" xfId="41" applyFont="1" applyBorder="1" applyAlignment="1">
      <alignment horizontal="center" vertical="center" wrapText="1"/>
    </xf>
    <xf numFmtId="0" fontId="38" fillId="0" borderId="62" xfId="41" applyFont="1" applyBorder="1" applyAlignment="1">
      <alignment horizontal="center" vertical="center"/>
    </xf>
    <xf numFmtId="0" fontId="38" fillId="0" borderId="61" xfId="41" applyFont="1" applyBorder="1" applyAlignment="1">
      <alignment horizontal="center" vertical="center"/>
    </xf>
    <xf numFmtId="0" fontId="38" fillId="0" borderId="29" xfId="41" applyFont="1" applyBorder="1" applyAlignment="1">
      <alignment horizontal="center" vertical="center" wrapText="1"/>
    </xf>
    <xf numFmtId="0" fontId="38" fillId="0" borderId="51" xfId="41" applyFont="1" applyBorder="1" applyAlignment="1">
      <alignment horizontal="center" vertical="center" wrapText="1"/>
    </xf>
    <xf numFmtId="0" fontId="38" fillId="0" borderId="52" xfId="4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41" fillId="0" borderId="77" xfId="0" applyFont="1" applyBorder="1" applyAlignment="1">
      <alignment horizontal="left"/>
    </xf>
    <xf numFmtId="0" fontId="41" fillId="0" borderId="67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1" fillId="0" borderId="32" xfId="0" applyFont="1" applyBorder="1" applyAlignment="1">
      <alignment horizontal="left"/>
    </xf>
    <xf numFmtId="0" fontId="23" fillId="0" borderId="71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0" fontId="26" fillId="0" borderId="66" xfId="0" applyFont="1" applyBorder="1" applyAlignment="1">
      <alignment vertical="center" wrapText="1"/>
    </xf>
    <xf numFmtId="0" fontId="26" fillId="0" borderId="93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26" fillId="0" borderId="92" xfId="0" applyFont="1" applyBorder="1" applyAlignment="1">
      <alignment vertical="center" wrapText="1"/>
    </xf>
    <xf numFmtId="0" fontId="26" fillId="0" borderId="94" xfId="0" applyFont="1" applyBorder="1" applyAlignment="1">
      <alignment vertical="center" wrapText="1"/>
    </xf>
    <xf numFmtId="0" fontId="26" fillId="0" borderId="90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6" fillId="0" borderId="72" xfId="0" applyFont="1" applyBorder="1" applyAlignment="1">
      <alignment horizontal="left" vertical="center" wrapText="1"/>
    </xf>
    <xf numFmtId="0" fontId="26" fillId="0" borderId="92" xfId="0" applyFont="1" applyBorder="1" applyAlignment="1">
      <alignment horizontal="left" vertical="center" wrapText="1"/>
    </xf>
    <xf numFmtId="0" fontId="26" fillId="0" borderId="58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3" fontId="23" fillId="0" borderId="64" xfId="0" applyNumberFormat="1" applyFont="1" applyBorder="1" applyAlignment="1">
      <alignment horizontal="center" vertical="center"/>
    </xf>
    <xf numFmtId="3" fontId="23" fillId="0" borderId="7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3" fillId="0" borderId="95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63" xfId="0" applyNumberFormat="1" applyFont="1" applyBorder="1" applyAlignment="1">
      <alignment horizontal="center" vertical="center"/>
    </xf>
    <xf numFmtId="3" fontId="23" fillId="0" borderId="61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 wrapText="1"/>
    </xf>
    <xf numFmtId="3" fontId="23" fillId="0" borderId="9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2" fillId="0" borderId="7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wrapText="1"/>
    </xf>
    <xf numFmtId="3" fontId="23" fillId="0" borderId="7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_2009kv.osztályok3" xfId="40"/>
    <cellStyle name="Normál_adósságot k. tábla" xfId="41"/>
    <cellStyle name="Normál_előterjesztés számszaki táblák 2012 (version 1) (version 1) itthon (version 2) (version 1) (version 1) (version 1)" xfId="42"/>
    <cellStyle name="Normál_Kvetési tervezetek -2000. (üres)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  <cellStyle name="Százalék" xfId="4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000\HOME\Juhasz_Rita\Downloads\2014%20el&#337;terjeszt&#233;s%20sz&#225;mszaki%20t&#225;bl&#225;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 Mérleg"/>
      <sheetName val="1.4.EU-S"/>
      <sheetName val="1.5. Létszám"/>
      <sheetName val="2.ÖNKORMÁNYZAT"/>
      <sheetName val="2.2. Kp.tám"/>
      <sheetName val="2.4.Átad.Peszk."/>
      <sheetName val="2.6. segély"/>
      <sheetName val="2.7.Beruh"/>
      <sheetName val="2.8.Felúj."/>
      <sheetName val="2.10. hitel"/>
      <sheetName val="2.11. kamat"/>
      <sheetName val="2.12. Előir.felh."/>
      <sheetName val="2.13. Közv. tám"/>
      <sheetName val="3.POLGÁRMESTERI HIVATAL"/>
      <sheetName val="3.1.Bevétel POHI"/>
      <sheetName val="3.2.Kiad. POHI"/>
      <sheetName val="3.3.Céltart POHI"/>
      <sheetName val="3.4. Segély Pohi"/>
      <sheetName val="3.5.Beruh POHI"/>
      <sheetName val="3.6.Felúj. POHI"/>
      <sheetName val="3.7. Előir.felh. POHI"/>
      <sheetName val="INTÉZMÉNYEK Ö"/>
      <sheetName val="4. iNT ÖSSZESÍTŐ"/>
      <sheetName val="4.1.HSZI bev-kiad"/>
      <sheetName val="4.2. HSZI beruh"/>
      <sheetName val="4.3. SZOCIFOGI bev-kiad"/>
      <sheetName val="4.4. SZOCIFOGI beruh"/>
      <sheetName val="4.5. CSILI bev-kiad"/>
      <sheetName val="4.6. CSILI beruh"/>
      <sheetName val="4.7. MÚZ bev-kiad"/>
      <sheetName val="4.8. MÚZ beruh"/>
      <sheetName val="4.9. BAROSS bev-kiad"/>
      <sheetName val="4.10. BAROSS beruh"/>
      <sheetName val="4.11. GÉZ bev-kiad"/>
      <sheetName val="4.12. GÉZ beruh"/>
      <sheetName val="4.13. LUR bev-kiad"/>
      <sheetName val="4.14. LUR beruh"/>
      <sheetName val="4.15. NYIT bev-kiad"/>
      <sheetName val="4.16. NYIT beruh"/>
      <sheetName val="4.17. GYMOS bev-kiad"/>
      <sheetName val="4.18. GYMOS beruh"/>
      <sheetName val="4.19. KER bev-kiad"/>
      <sheetName val="4.20. KER beruh"/>
      <sheetName val="4.21. GAMESZ bev-kiad"/>
      <sheetName val="4.22. GAMESZ beruh"/>
      <sheetName val="4.23. Előir.felh. "/>
      <sheetName val="4.24. Közv. tám "/>
      <sheetName val="15.elői.felhaszn."/>
      <sheetName val="2.1.Bevétel"/>
      <sheetName val="2.3.Kiad."/>
      <sheetName val="2.5.Céltart"/>
      <sheetName val="2.9.ADÓSSÁ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F19">
            <v>0</v>
          </cell>
        </row>
      </sheetData>
      <sheetData sheetId="14"/>
      <sheetData sheetId="15">
        <row r="48">
          <cell r="E48">
            <v>0</v>
          </cell>
          <cell r="F48">
            <v>0</v>
          </cell>
        </row>
      </sheetData>
      <sheetData sheetId="16">
        <row r="43">
          <cell r="F43">
            <v>0</v>
          </cell>
          <cell r="G43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I34"/>
  <sheetViews>
    <sheetView zoomScaleNormal="100" workbookViewId="0">
      <selection activeCell="J15" sqref="J15"/>
    </sheetView>
  </sheetViews>
  <sheetFormatPr defaultRowHeight="12.75"/>
  <cols>
    <col min="1" max="1" width="6.7109375" style="2" bestFit="1" customWidth="1"/>
    <col min="2" max="2" width="76" style="2" customWidth="1"/>
    <col min="3" max="3" width="14.5703125" style="1" hidden="1" customWidth="1"/>
    <col min="4" max="4" width="14.42578125" style="1" customWidth="1"/>
    <col min="5" max="5" width="14.140625" style="1" customWidth="1"/>
    <col min="6" max="6" width="15.85546875" style="1" customWidth="1"/>
    <col min="7" max="7" width="13" style="1" customWidth="1"/>
    <col min="8" max="8" width="14.42578125" style="2" hidden="1" customWidth="1"/>
    <col min="9" max="9" width="9.140625" style="1"/>
    <col min="10" max="16384" width="9.140625" style="2"/>
  </cols>
  <sheetData>
    <row r="1" spans="1:9" ht="13.5" thickBot="1">
      <c r="A1" s="516" t="s">
        <v>0</v>
      </c>
      <c r="B1" s="516"/>
      <c r="C1" s="521" t="s">
        <v>311</v>
      </c>
      <c r="D1" s="540" t="s">
        <v>322</v>
      </c>
      <c r="E1" s="518"/>
      <c r="F1" s="518"/>
      <c r="G1" s="541"/>
      <c r="H1" s="519" t="s">
        <v>312</v>
      </c>
    </row>
    <row r="2" spans="1:9" ht="39" thickBot="1">
      <c r="A2" s="517"/>
      <c r="B2" s="517"/>
      <c r="C2" s="522"/>
      <c r="D2" s="79" t="s">
        <v>2</v>
      </c>
      <c r="E2" s="80" t="s">
        <v>3</v>
      </c>
      <c r="F2" s="80" t="s">
        <v>4</v>
      </c>
      <c r="G2" s="177" t="s">
        <v>5</v>
      </c>
      <c r="H2" s="520"/>
    </row>
    <row r="3" spans="1:9" s="16" customFormat="1" ht="24.95" customHeight="1" thickBot="1">
      <c r="A3" s="22" t="s">
        <v>8</v>
      </c>
      <c r="B3" s="23" t="s">
        <v>9</v>
      </c>
      <c r="C3" s="24">
        <f>C4</f>
        <v>190</v>
      </c>
      <c r="D3" s="24">
        <f>D4</f>
        <v>1191</v>
      </c>
      <c r="E3" s="24">
        <f>E4</f>
        <v>0</v>
      </c>
      <c r="F3" s="24">
        <f>F4</f>
        <v>0</v>
      </c>
      <c r="G3" s="24">
        <f>SUM(D3:F3)</f>
        <v>1191</v>
      </c>
      <c r="H3" s="25">
        <f>G3/C3</f>
        <v>6.2684210526315791</v>
      </c>
      <c r="I3" s="15"/>
    </row>
    <row r="4" spans="1:9" s="16" customFormat="1" ht="20.100000000000001" customHeight="1">
      <c r="A4" s="504" t="s">
        <v>6</v>
      </c>
      <c r="B4" s="505" t="s">
        <v>7</v>
      </c>
      <c r="C4" s="506">
        <f>C5+C6</f>
        <v>190</v>
      </c>
      <c r="D4" s="506">
        <f>D5+D6</f>
        <v>1191</v>
      </c>
      <c r="E4" s="506">
        <f>E5+E6</f>
        <v>0</v>
      </c>
      <c r="F4" s="506">
        <f>F5+F6</f>
        <v>0</v>
      </c>
      <c r="G4" s="507">
        <f>SUM(D4:F4)</f>
        <v>1191</v>
      </c>
      <c r="H4" s="508">
        <f>SUM(D4/C4)</f>
        <v>6.2684210526315791</v>
      </c>
      <c r="I4" s="15"/>
    </row>
    <row r="5" spans="1:9" s="16" customFormat="1">
      <c r="A5" s="493"/>
      <c r="B5" s="494" t="s">
        <v>277</v>
      </c>
      <c r="C5" s="385">
        <v>190</v>
      </c>
      <c r="D5" s="385">
        <v>391</v>
      </c>
      <c r="E5" s="385"/>
      <c r="F5" s="385"/>
      <c r="G5" s="495">
        <f t="shared" ref="G5:G19" si="0">SUM(D5:F5)</f>
        <v>391</v>
      </c>
      <c r="H5" s="496">
        <f>SUM(D5/C5)</f>
        <v>2.0578947368421052</v>
      </c>
      <c r="I5" s="15"/>
    </row>
    <row r="6" spans="1:9" s="16" customFormat="1" ht="26.25" thickBot="1">
      <c r="A6" s="17"/>
      <c r="B6" s="18" t="s">
        <v>271</v>
      </c>
      <c r="C6" s="19">
        <v>0</v>
      </c>
      <c r="D6" s="19">
        <v>800</v>
      </c>
      <c r="E6" s="19"/>
      <c r="F6" s="19"/>
      <c r="G6" s="20">
        <f t="shared" si="0"/>
        <v>800</v>
      </c>
      <c r="H6" s="21">
        <v>8</v>
      </c>
      <c r="I6" s="15"/>
    </row>
    <row r="7" spans="1:9" s="16" customFormat="1" ht="24.95" customHeight="1" thickBot="1">
      <c r="A7" s="22" t="s">
        <v>10</v>
      </c>
      <c r="B7" s="32" t="s">
        <v>11</v>
      </c>
      <c r="C7" s="24"/>
      <c r="D7" s="24"/>
      <c r="E7" s="24"/>
      <c r="F7" s="24"/>
      <c r="G7" s="24">
        <f t="shared" si="0"/>
        <v>0</v>
      </c>
      <c r="H7" s="25"/>
      <c r="I7" s="15"/>
    </row>
    <row r="8" spans="1:9" s="16" customFormat="1" ht="24.95" customHeight="1" thickBot="1">
      <c r="A8" s="22" t="s">
        <v>12</v>
      </c>
      <c r="B8" s="23" t="s">
        <v>272</v>
      </c>
      <c r="C8" s="24"/>
      <c r="D8" s="24"/>
      <c r="E8" s="24"/>
      <c r="F8" s="24"/>
      <c r="G8" s="24">
        <f t="shared" si="0"/>
        <v>0</v>
      </c>
      <c r="H8" s="25"/>
      <c r="I8" s="15"/>
    </row>
    <row r="9" spans="1:9" s="16" customFormat="1" ht="24.95" customHeight="1" thickBot="1">
      <c r="A9" s="22" t="s">
        <v>13</v>
      </c>
      <c r="B9" s="23" t="s">
        <v>14</v>
      </c>
      <c r="C9" s="24"/>
      <c r="D9" s="24"/>
      <c r="E9" s="24"/>
      <c r="F9" s="24"/>
      <c r="G9" s="24">
        <f t="shared" si="0"/>
        <v>0</v>
      </c>
      <c r="H9" s="25"/>
      <c r="I9" s="15"/>
    </row>
    <row r="10" spans="1:9" s="16" customFormat="1" ht="24.95" customHeight="1" thickBot="1">
      <c r="A10" s="22" t="s">
        <v>15</v>
      </c>
      <c r="B10" s="23" t="s">
        <v>16</v>
      </c>
      <c r="C10" s="24"/>
      <c r="D10" s="24"/>
      <c r="E10" s="24"/>
      <c r="F10" s="24"/>
      <c r="G10" s="24">
        <f>SUM(D10:F10)</f>
        <v>0</v>
      </c>
      <c r="H10" s="38"/>
      <c r="I10" s="15"/>
    </row>
    <row r="11" spans="1:9" s="16" customFormat="1" ht="24.95" customHeight="1" thickBot="1">
      <c r="A11" s="22" t="s">
        <v>17</v>
      </c>
      <c r="B11" s="23" t="s">
        <v>18</v>
      </c>
      <c r="C11" s="24"/>
      <c r="D11" s="24"/>
      <c r="E11" s="24"/>
      <c r="F11" s="24"/>
      <c r="G11" s="24">
        <f>SUM(D11:F11)</f>
        <v>0</v>
      </c>
      <c r="H11" s="38"/>
      <c r="I11" s="15"/>
    </row>
    <row r="12" spans="1:9" s="16" customFormat="1" ht="24.95" customHeight="1" thickBot="1">
      <c r="A12" s="22" t="s">
        <v>19</v>
      </c>
      <c r="B12" s="23" t="s">
        <v>20</v>
      </c>
      <c r="C12" s="24"/>
      <c r="D12" s="24"/>
      <c r="E12" s="24"/>
      <c r="F12" s="24"/>
      <c r="G12" s="24">
        <f>SUM(D12:F12)</f>
        <v>0</v>
      </c>
      <c r="H12" s="38"/>
      <c r="I12" s="15"/>
    </row>
    <row r="13" spans="1:9" s="16" customFormat="1" ht="33.75" customHeight="1" thickBot="1">
      <c r="A13" s="39" t="s">
        <v>21</v>
      </c>
      <c r="B13" s="40" t="s">
        <v>22</v>
      </c>
      <c r="C13" s="41">
        <f>C3+C7+C9+C10</f>
        <v>190</v>
      </c>
      <c r="D13" s="41">
        <f>D3+D7+D9+D10</f>
        <v>1191</v>
      </c>
      <c r="E13" s="41">
        <f>E3+E7+E9+E10</f>
        <v>0</v>
      </c>
      <c r="F13" s="41">
        <f>F3+F7+F9+F10</f>
        <v>0</v>
      </c>
      <c r="G13" s="42">
        <f t="shared" si="0"/>
        <v>1191</v>
      </c>
      <c r="H13" s="43">
        <f t="shared" ref="H13:H28" si="1">G13/C13</f>
        <v>6.2684210526315791</v>
      </c>
      <c r="I13" s="15"/>
    </row>
    <row r="14" spans="1:9" s="16" customFormat="1" ht="24.95" customHeight="1">
      <c r="A14" s="48" t="s">
        <v>29</v>
      </c>
      <c r="B14" s="49" t="s">
        <v>30</v>
      </c>
      <c r="C14" s="50">
        <f t="shared" ref="C14:F16" si="2">C15</f>
        <v>1332</v>
      </c>
      <c r="D14" s="50">
        <f t="shared" si="2"/>
        <v>74</v>
      </c>
      <c r="E14" s="50">
        <f t="shared" si="2"/>
        <v>0</v>
      </c>
      <c r="F14" s="50">
        <f t="shared" si="2"/>
        <v>0</v>
      </c>
      <c r="G14" s="50">
        <f>SUM(D14:F14)</f>
        <v>74</v>
      </c>
      <c r="H14" s="51">
        <f>G14/C14</f>
        <v>5.5555555555555552E-2</v>
      </c>
      <c r="I14" s="15"/>
    </row>
    <row r="15" spans="1:9" s="16" customFormat="1" ht="20.100000000000001" customHeight="1">
      <c r="A15" s="12" t="s">
        <v>27</v>
      </c>
      <c r="B15" s="13" t="s">
        <v>28</v>
      </c>
      <c r="C15" s="14">
        <f t="shared" si="2"/>
        <v>1332</v>
      </c>
      <c r="D15" s="14">
        <f t="shared" si="2"/>
        <v>74</v>
      </c>
      <c r="E15" s="14">
        <f t="shared" si="2"/>
        <v>0</v>
      </c>
      <c r="F15" s="14">
        <f t="shared" si="2"/>
        <v>0</v>
      </c>
      <c r="G15" s="14">
        <f>SUM(D15:F15)</f>
        <v>74</v>
      </c>
      <c r="H15" s="37">
        <f>G15/C15</f>
        <v>5.5555555555555552E-2</v>
      </c>
      <c r="I15" s="15"/>
    </row>
    <row r="16" spans="1:9" s="29" customFormat="1" ht="15.6" customHeight="1">
      <c r="A16" s="26" t="s">
        <v>25</v>
      </c>
      <c r="B16" s="33" t="s">
        <v>26</v>
      </c>
      <c r="C16" s="27">
        <f t="shared" si="2"/>
        <v>1332</v>
      </c>
      <c r="D16" s="27">
        <f t="shared" si="2"/>
        <v>74</v>
      </c>
      <c r="E16" s="27">
        <f t="shared" si="2"/>
        <v>0</v>
      </c>
      <c r="F16" s="27">
        <f t="shared" si="2"/>
        <v>0</v>
      </c>
      <c r="G16" s="34">
        <f>SUM(D16:F16)</f>
        <v>74</v>
      </c>
      <c r="H16" s="47">
        <f>G16/C16</f>
        <v>5.5555555555555552E-2</v>
      </c>
      <c r="I16" s="28"/>
    </row>
    <row r="17" spans="1:9" s="29" customFormat="1" ht="15.6" customHeight="1">
      <c r="A17" s="26" t="s">
        <v>23</v>
      </c>
      <c r="B17" s="44" t="s">
        <v>24</v>
      </c>
      <c r="C17" s="45">
        <f>SUM(C18:C19)</f>
        <v>1332</v>
      </c>
      <c r="D17" s="45">
        <f>SUM(D18:D19)</f>
        <v>74</v>
      </c>
      <c r="E17" s="45">
        <f>SUM(E18:E19)</f>
        <v>0</v>
      </c>
      <c r="F17" s="45">
        <f>SUM(F18:F19)</f>
        <v>0</v>
      </c>
      <c r="G17" s="27">
        <f>SUM(D17:F17)</f>
        <v>74</v>
      </c>
      <c r="H17" s="46">
        <f>G17/C17</f>
        <v>5.5555555555555552E-2</v>
      </c>
      <c r="I17" s="28"/>
    </row>
    <row r="18" spans="1:9" s="9" customFormat="1" ht="15.6" customHeight="1">
      <c r="A18" s="509"/>
      <c r="B18" s="510" t="s">
        <v>309</v>
      </c>
      <c r="C18" s="511">
        <v>1332</v>
      </c>
      <c r="D18" s="511">
        <v>74</v>
      </c>
      <c r="E18" s="511"/>
      <c r="F18" s="511"/>
      <c r="G18" s="511">
        <f t="shared" si="0"/>
        <v>74</v>
      </c>
      <c r="H18" s="512">
        <f t="shared" si="1"/>
        <v>5.5555555555555552E-2</v>
      </c>
      <c r="I18" s="8"/>
    </row>
    <row r="19" spans="1:9" s="9" customFormat="1" ht="15.6" customHeight="1" thickBot="1">
      <c r="A19" s="5"/>
      <c r="B19" s="10" t="s">
        <v>310</v>
      </c>
      <c r="C19" s="7"/>
      <c r="D19" s="7"/>
      <c r="E19" s="7"/>
      <c r="F19" s="7"/>
      <c r="G19" s="7">
        <f t="shared" si="0"/>
        <v>0</v>
      </c>
      <c r="H19" s="36"/>
      <c r="I19" s="8"/>
    </row>
    <row r="20" spans="1:9" s="55" customFormat="1" ht="48.75" customHeight="1" thickBot="1">
      <c r="A20" s="52"/>
      <c r="B20" s="53" t="s">
        <v>31</v>
      </c>
      <c r="C20" s="497">
        <f>C13+C14</f>
        <v>1522</v>
      </c>
      <c r="D20" s="497">
        <f>D13+D14</f>
        <v>1265</v>
      </c>
      <c r="E20" s="497">
        <f>E13+E14</f>
        <v>0</v>
      </c>
      <c r="F20" s="497">
        <f>F13+F14</f>
        <v>0</v>
      </c>
      <c r="G20" s="497">
        <f>SUM(D20:F20)</f>
        <v>1265</v>
      </c>
      <c r="H20" s="54">
        <f t="shared" si="1"/>
        <v>0.83114323258869904</v>
      </c>
    </row>
    <row r="21" spans="1:9" s="9" customFormat="1" ht="17.25" customHeight="1" thickBot="1"/>
    <row r="22" spans="1:9" s="9" customFormat="1" ht="17.25" customHeight="1">
      <c r="A22" s="3"/>
      <c r="B22" s="56" t="s">
        <v>32</v>
      </c>
      <c r="C22" s="4">
        <f>C3+C9</f>
        <v>190</v>
      </c>
      <c r="D22" s="4">
        <f>D3+D9</f>
        <v>1191</v>
      </c>
      <c r="E22" s="4">
        <f>E3+E9</f>
        <v>0</v>
      </c>
      <c r="F22" s="4">
        <f>F3+F9</f>
        <v>0</v>
      </c>
      <c r="G22" s="4">
        <f>SUM(D22:F22)</f>
        <v>1191</v>
      </c>
      <c r="H22" s="57">
        <f t="shared" si="1"/>
        <v>6.2684210526315791</v>
      </c>
    </row>
    <row r="23" spans="1:9" s="9" customFormat="1" ht="17.25" customHeight="1">
      <c r="A23" s="5"/>
      <c r="B23" s="58" t="s">
        <v>33</v>
      </c>
      <c r="C23" s="7">
        <f>C7+C10</f>
        <v>0</v>
      </c>
      <c r="D23" s="7">
        <f>D7+D10</f>
        <v>0</v>
      </c>
      <c r="E23" s="7">
        <f>E7+E10</f>
        <v>0</v>
      </c>
      <c r="F23" s="7">
        <f>F7+F10</f>
        <v>0</v>
      </c>
      <c r="G23" s="7">
        <f t="shared" ref="G23:G28" si="3">SUM(D23:F23)</f>
        <v>0</v>
      </c>
      <c r="H23" s="59"/>
    </row>
    <row r="24" spans="1:9" s="9" customFormat="1" ht="17.25" customHeight="1">
      <c r="A24" s="5"/>
      <c r="B24" s="58" t="s">
        <v>34</v>
      </c>
      <c r="C24" s="7">
        <f t="shared" ref="C24:F25" si="4">C18</f>
        <v>1332</v>
      </c>
      <c r="D24" s="7">
        <f t="shared" si="4"/>
        <v>74</v>
      </c>
      <c r="E24" s="7">
        <f t="shared" si="4"/>
        <v>0</v>
      </c>
      <c r="F24" s="7">
        <f t="shared" si="4"/>
        <v>0</v>
      </c>
      <c r="G24" s="7">
        <f t="shared" si="3"/>
        <v>74</v>
      </c>
      <c r="H24" s="59">
        <f t="shared" si="1"/>
        <v>5.5555555555555552E-2</v>
      </c>
    </row>
    <row r="25" spans="1:9" s="9" customFormat="1" ht="17.25" customHeight="1" thickBot="1">
      <c r="A25" s="30"/>
      <c r="B25" s="60" t="s">
        <v>35</v>
      </c>
      <c r="C25" s="31">
        <f t="shared" si="4"/>
        <v>0</v>
      </c>
      <c r="D25" s="31">
        <f t="shared" si="4"/>
        <v>0</v>
      </c>
      <c r="E25" s="31">
        <f t="shared" si="4"/>
        <v>0</v>
      </c>
      <c r="F25" s="31">
        <f t="shared" si="4"/>
        <v>0</v>
      </c>
      <c r="G25" s="61">
        <f t="shared" si="3"/>
        <v>0</v>
      </c>
      <c r="H25" s="62"/>
    </row>
    <row r="26" spans="1:9" s="67" customFormat="1" ht="17.25" customHeight="1">
      <c r="A26" s="63"/>
      <c r="B26" s="64" t="s">
        <v>36</v>
      </c>
      <c r="C26" s="65">
        <f t="shared" ref="C26:F27" si="5">C22+C24</f>
        <v>1522</v>
      </c>
      <c r="D26" s="65">
        <f t="shared" si="5"/>
        <v>1265</v>
      </c>
      <c r="E26" s="64">
        <f t="shared" si="5"/>
        <v>0</v>
      </c>
      <c r="F26" s="64">
        <f t="shared" si="5"/>
        <v>0</v>
      </c>
      <c r="G26" s="65">
        <f t="shared" si="3"/>
        <v>1265</v>
      </c>
      <c r="H26" s="66">
        <f t="shared" si="1"/>
        <v>0.83114323258869904</v>
      </c>
    </row>
    <row r="27" spans="1:9" s="67" customFormat="1" ht="17.25" customHeight="1" thickBot="1">
      <c r="A27" s="68"/>
      <c r="B27" s="69" t="s">
        <v>37</v>
      </c>
      <c r="C27" s="70">
        <f t="shared" si="5"/>
        <v>0</v>
      </c>
      <c r="D27" s="70">
        <f t="shared" si="5"/>
        <v>0</v>
      </c>
      <c r="E27" s="70">
        <f t="shared" si="5"/>
        <v>0</v>
      </c>
      <c r="F27" s="69">
        <f t="shared" si="5"/>
        <v>0</v>
      </c>
      <c r="G27" s="70">
        <f t="shared" si="3"/>
        <v>0</v>
      </c>
      <c r="H27" s="71"/>
    </row>
    <row r="28" spans="1:9" s="67" customFormat="1" ht="17.25" customHeight="1" thickBot="1">
      <c r="A28" s="72"/>
      <c r="B28" s="73" t="s">
        <v>38</v>
      </c>
      <c r="C28" s="74">
        <f>C26+C27</f>
        <v>1522</v>
      </c>
      <c r="D28" s="74">
        <f>D26+D27</f>
        <v>1265</v>
      </c>
      <c r="E28" s="70">
        <f>E26+E27</f>
        <v>0</v>
      </c>
      <c r="F28" s="73">
        <f>F26+F27</f>
        <v>0</v>
      </c>
      <c r="G28" s="74">
        <f t="shared" si="3"/>
        <v>1265</v>
      </c>
      <c r="H28" s="75">
        <f t="shared" si="1"/>
        <v>0.83114323258869904</v>
      </c>
    </row>
    <row r="29" spans="1:9" s="9" customFormat="1" ht="17.25" customHeight="1"/>
    <row r="30" spans="1:9" s="9" customFormat="1" ht="17.25" customHeight="1"/>
    <row r="31" spans="1:9" s="9" customFormat="1" ht="17.25" customHeight="1"/>
    <row r="32" spans="1:9" s="9" customFormat="1" ht="17.25" customHeight="1">
      <c r="I32" s="8"/>
    </row>
    <row r="33" spans="9:9" s="9" customFormat="1" ht="17.25" customHeight="1">
      <c r="I33" s="8"/>
    </row>
    <row r="34" spans="9:9" s="76" customFormat="1" ht="30" customHeight="1">
      <c r="I34" s="77"/>
    </row>
  </sheetData>
  <mergeCells count="5">
    <mergeCell ref="A1:A2"/>
    <mergeCell ref="D1:G1"/>
    <mergeCell ref="H1:H2"/>
    <mergeCell ref="C1:C2"/>
    <mergeCell ref="B1:B2"/>
  </mergeCells>
  <phoneticPr fontId="0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74" orientation="landscape" horizontalDpi="4294967293" r:id="rId1"/>
  <headerFooter alignWithMargins="0">
    <oddHeader xml:space="preserve">&amp;C&amp;"Times New Roman,Normál"PESTERZSÉBETI ÖRMÉNY NEMZETISÉGI ÖNKORMÁNYZAT
 2016. ÉVI 
BEVÉTELEI (e Ft)
&amp;R&amp;"Times New Roman,Normál"1. sz. melléklet&amp;"MS Sans Serif,Normál"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pageSetUpPr fitToPage="1"/>
  </sheetPr>
  <dimension ref="A1:S27"/>
  <sheetViews>
    <sheetView zoomScaleNormal="100" workbookViewId="0">
      <selection activeCell="U23" sqref="U23"/>
    </sheetView>
  </sheetViews>
  <sheetFormatPr defaultColWidth="8.85546875" defaultRowHeight="12.75"/>
  <cols>
    <col min="1" max="1" width="8.85546875" style="281"/>
    <col min="2" max="2" width="53.28515625" style="280" customWidth="1"/>
    <col min="3" max="3" width="9.85546875" style="280" customWidth="1"/>
    <col min="4" max="4" width="9.140625" style="280" customWidth="1"/>
    <col min="5" max="5" width="9" style="280" customWidth="1"/>
    <col min="6" max="6" width="9.28515625" style="280" customWidth="1"/>
    <col min="7" max="7" width="9.85546875" style="280" customWidth="1"/>
    <col min="8" max="8" width="9.42578125" style="280" customWidth="1"/>
    <col min="9" max="9" width="9.5703125" style="280" customWidth="1"/>
    <col min="10" max="12" width="9" style="280" customWidth="1"/>
    <col min="13" max="13" width="9.140625" style="280" customWidth="1"/>
    <col min="14" max="14" width="9.140625" style="280" bestFit="1" customWidth="1"/>
    <col min="15" max="15" width="9" style="280" customWidth="1"/>
    <col min="16" max="16" width="10.140625" style="280" hidden="1" customWidth="1"/>
    <col min="17" max="17" width="8.85546875" style="280" hidden="1" customWidth="1"/>
    <col min="18" max="18" width="12.7109375" style="280" bestFit="1" customWidth="1"/>
    <col min="19" max="19" width="9.42578125" style="280" bestFit="1" customWidth="1"/>
    <col min="20" max="30" width="9" style="281" bestFit="1" customWidth="1"/>
    <col min="31" max="16384" width="8.85546875" style="281"/>
  </cols>
  <sheetData>
    <row r="1" spans="1:19" ht="16.899999999999999" customHeight="1">
      <c r="A1" s="605" t="s">
        <v>71</v>
      </c>
      <c r="B1" s="600" t="s">
        <v>199</v>
      </c>
      <c r="C1" s="388" t="s">
        <v>169</v>
      </c>
      <c r="D1" s="300" t="s">
        <v>169</v>
      </c>
      <c r="E1" s="300" t="s">
        <v>169</v>
      </c>
      <c r="F1" s="300" t="s">
        <v>169</v>
      </c>
      <c r="G1" s="300" t="s">
        <v>169</v>
      </c>
      <c r="H1" s="300" t="s">
        <v>169</v>
      </c>
      <c r="I1" s="300" t="s">
        <v>169</v>
      </c>
      <c r="J1" s="300" t="s">
        <v>169</v>
      </c>
      <c r="K1" s="300" t="s">
        <v>169</v>
      </c>
      <c r="L1" s="300" t="s">
        <v>169</v>
      </c>
      <c r="M1" s="300" t="s">
        <v>169</v>
      </c>
      <c r="N1" s="300" t="s">
        <v>169</v>
      </c>
      <c r="O1" s="301" t="s">
        <v>169</v>
      </c>
      <c r="P1" s="279"/>
    </row>
    <row r="2" spans="1:19" ht="13.5" thickBot="1">
      <c r="A2" s="606"/>
      <c r="B2" s="601"/>
      <c r="C2" s="389" t="s">
        <v>200</v>
      </c>
      <c r="D2" s="302" t="s">
        <v>201</v>
      </c>
      <c r="E2" s="302" t="s">
        <v>202</v>
      </c>
      <c r="F2" s="302" t="s">
        <v>203</v>
      </c>
      <c r="G2" s="302" t="s">
        <v>204</v>
      </c>
      <c r="H2" s="302" t="s">
        <v>205</v>
      </c>
      <c r="I2" s="302" t="s">
        <v>206</v>
      </c>
      <c r="J2" s="302" t="s">
        <v>207</v>
      </c>
      <c r="K2" s="302" t="s">
        <v>208</v>
      </c>
      <c r="L2" s="302" t="s">
        <v>209</v>
      </c>
      <c r="M2" s="302" t="s">
        <v>210</v>
      </c>
      <c r="N2" s="302" t="s">
        <v>211</v>
      </c>
      <c r="O2" s="303" t="s">
        <v>212</v>
      </c>
      <c r="P2" s="279"/>
    </row>
    <row r="3" spans="1:19" ht="24.95" customHeight="1">
      <c r="A3" s="282" t="s">
        <v>8</v>
      </c>
      <c r="B3" s="283" t="s">
        <v>9</v>
      </c>
      <c r="C3" s="385">
        <v>1191</v>
      </c>
      <c r="D3" s="386">
        <v>195</v>
      </c>
      <c r="E3" s="386"/>
      <c r="F3" s="386"/>
      <c r="G3" s="386">
        <v>800</v>
      </c>
      <c r="H3" s="386"/>
      <c r="I3" s="386">
        <v>196</v>
      </c>
      <c r="J3" s="386"/>
      <c r="K3" s="386"/>
      <c r="L3" s="386"/>
      <c r="M3" s="386"/>
      <c r="N3" s="386"/>
      <c r="O3" s="387"/>
      <c r="P3" s="285">
        <f>SUM(D3:O3)</f>
        <v>1191</v>
      </c>
      <c r="Q3" s="280">
        <f>SUM(C3-P3)</f>
        <v>0</v>
      </c>
    </row>
    <row r="4" spans="1:19" ht="24.95" customHeight="1">
      <c r="A4" s="286" t="s">
        <v>10</v>
      </c>
      <c r="B4" s="287" t="s">
        <v>213</v>
      </c>
      <c r="C4" s="19">
        <v>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  <c r="P4" s="285">
        <f t="shared" ref="P4:P11" si="0">SUM(D4:O4)</f>
        <v>0</v>
      </c>
      <c r="Q4" s="280">
        <f t="shared" ref="Q4:Q11" si="1">SUM(C4-P4)</f>
        <v>0</v>
      </c>
    </row>
    <row r="5" spans="1:19" s="292" customFormat="1" ht="24.95" customHeight="1">
      <c r="A5" s="286" t="s">
        <v>12</v>
      </c>
      <c r="B5" s="287" t="s">
        <v>214</v>
      </c>
      <c r="C5" s="19">
        <f>SUM(D5:O5)</f>
        <v>0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89"/>
      <c r="P5" s="285">
        <f t="shared" si="0"/>
        <v>0</v>
      </c>
      <c r="Q5" s="280">
        <f t="shared" si="1"/>
        <v>0</v>
      </c>
      <c r="R5" s="291"/>
      <c r="S5" s="291"/>
    </row>
    <row r="6" spans="1:19" s="292" customFormat="1" ht="24.95" customHeight="1">
      <c r="A6" s="286" t="s">
        <v>13</v>
      </c>
      <c r="B6" s="287" t="s">
        <v>215</v>
      </c>
      <c r="C6" s="19">
        <f>SUM(D6:O6)</f>
        <v>0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  <c r="P6" s="285">
        <f t="shared" si="0"/>
        <v>0</v>
      </c>
      <c r="Q6" s="280">
        <f t="shared" si="1"/>
        <v>0</v>
      </c>
      <c r="R6" s="291"/>
      <c r="S6" s="291"/>
    </row>
    <row r="7" spans="1:19" ht="24.95" customHeight="1">
      <c r="A7" s="286" t="s">
        <v>15</v>
      </c>
      <c r="B7" s="287" t="s">
        <v>216</v>
      </c>
      <c r="C7" s="19">
        <f>SUM(D7:O7)</f>
        <v>0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9"/>
      <c r="P7" s="285">
        <f t="shared" si="0"/>
        <v>0</v>
      </c>
      <c r="Q7" s="280">
        <f t="shared" si="1"/>
        <v>0</v>
      </c>
    </row>
    <row r="8" spans="1:19" ht="24.95" customHeight="1">
      <c r="A8" s="286" t="s">
        <v>17</v>
      </c>
      <c r="B8" s="287" t="s">
        <v>18</v>
      </c>
      <c r="C8" s="19">
        <f>SUM(D8:O8)</f>
        <v>0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9"/>
      <c r="P8" s="285">
        <f t="shared" si="0"/>
        <v>0</v>
      </c>
      <c r="Q8" s="280">
        <f t="shared" si="1"/>
        <v>0</v>
      </c>
    </row>
    <row r="9" spans="1:19" ht="24.95" customHeight="1">
      <c r="A9" s="286" t="s">
        <v>19</v>
      </c>
      <c r="B9" s="287" t="s">
        <v>20</v>
      </c>
      <c r="C9" s="19">
        <f>SUM(D9:O9)</f>
        <v>0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4"/>
      <c r="P9" s="285">
        <f t="shared" si="0"/>
        <v>0</v>
      </c>
      <c r="Q9" s="280">
        <f t="shared" si="1"/>
        <v>0</v>
      </c>
    </row>
    <row r="10" spans="1:19" ht="24.95" customHeight="1">
      <c r="A10" s="286" t="s">
        <v>21</v>
      </c>
      <c r="B10" s="94" t="s">
        <v>22</v>
      </c>
      <c r="C10" s="19">
        <f>SUM(C3:C9)</f>
        <v>1191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4"/>
      <c r="P10" s="285">
        <f t="shared" si="0"/>
        <v>0</v>
      </c>
      <c r="Q10" s="280">
        <f t="shared" si="1"/>
        <v>1191</v>
      </c>
    </row>
    <row r="11" spans="1:19" s="16" customFormat="1" ht="24.95" customHeight="1" thickBot="1">
      <c r="A11" s="286" t="s">
        <v>29</v>
      </c>
      <c r="B11" s="287" t="s">
        <v>30</v>
      </c>
      <c r="C11" s="19">
        <v>74</v>
      </c>
      <c r="D11" s="295"/>
      <c r="E11" s="295"/>
      <c r="F11" s="295">
        <v>74</v>
      </c>
      <c r="G11" s="295"/>
      <c r="H11" s="384"/>
      <c r="I11" s="296"/>
      <c r="J11" s="297"/>
      <c r="K11" s="297"/>
      <c r="L11" s="297"/>
      <c r="M11" s="297"/>
      <c r="N11" s="297"/>
      <c r="O11" s="298"/>
      <c r="P11" s="285">
        <f t="shared" si="0"/>
        <v>74</v>
      </c>
      <c r="Q11" s="280">
        <f t="shared" si="1"/>
        <v>0</v>
      </c>
    </row>
    <row r="12" spans="1:19" ht="24.95" customHeight="1" thickBot="1">
      <c r="A12" s="299"/>
      <c r="B12" s="299" t="s">
        <v>217</v>
      </c>
      <c r="C12" s="112">
        <f>SUM(C11+C10)</f>
        <v>1265</v>
      </c>
      <c r="D12" s="113">
        <f t="shared" ref="D12:O12" si="2">SUM(D3:D11)</f>
        <v>195</v>
      </c>
      <c r="E12" s="113">
        <f t="shared" si="2"/>
        <v>0</v>
      </c>
      <c r="F12" s="113">
        <f t="shared" si="2"/>
        <v>74</v>
      </c>
      <c r="G12" s="113">
        <f t="shared" si="2"/>
        <v>800</v>
      </c>
      <c r="H12" s="113">
        <f t="shared" si="2"/>
        <v>0</v>
      </c>
      <c r="I12" s="113">
        <f t="shared" si="2"/>
        <v>196</v>
      </c>
      <c r="J12" s="113">
        <f t="shared" si="2"/>
        <v>0</v>
      </c>
      <c r="K12" s="113">
        <f t="shared" si="2"/>
        <v>0</v>
      </c>
      <c r="L12" s="113">
        <f t="shared" si="2"/>
        <v>0</v>
      </c>
      <c r="M12" s="113">
        <f t="shared" si="2"/>
        <v>0</v>
      </c>
      <c r="N12" s="113">
        <f t="shared" si="2"/>
        <v>0</v>
      </c>
      <c r="O12" s="114">
        <f t="shared" si="2"/>
        <v>0</v>
      </c>
      <c r="P12" s="285"/>
    </row>
    <row r="13" spans="1:19"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285"/>
    </row>
    <row r="14" spans="1:19" ht="13.5" thickBot="1"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285"/>
    </row>
    <row r="15" spans="1:19" ht="15" customHeight="1">
      <c r="A15" s="605" t="s">
        <v>71</v>
      </c>
      <c r="B15" s="603" t="s">
        <v>218</v>
      </c>
      <c r="C15" s="388" t="s">
        <v>169</v>
      </c>
      <c r="D15" s="300" t="s">
        <v>169</v>
      </c>
      <c r="E15" s="300" t="s">
        <v>169</v>
      </c>
      <c r="F15" s="300" t="s">
        <v>169</v>
      </c>
      <c r="G15" s="300" t="s">
        <v>169</v>
      </c>
      <c r="H15" s="300" t="s">
        <v>169</v>
      </c>
      <c r="I15" s="300" t="s">
        <v>169</v>
      </c>
      <c r="J15" s="300" t="s">
        <v>169</v>
      </c>
      <c r="K15" s="300" t="s">
        <v>169</v>
      </c>
      <c r="L15" s="300" t="s">
        <v>169</v>
      </c>
      <c r="M15" s="300" t="s">
        <v>169</v>
      </c>
      <c r="N15" s="300" t="s">
        <v>169</v>
      </c>
      <c r="O15" s="301" t="s">
        <v>169</v>
      </c>
      <c r="P15" s="285"/>
    </row>
    <row r="16" spans="1:19" ht="13.5" thickBot="1">
      <c r="A16" s="607"/>
      <c r="B16" s="604"/>
      <c r="C16" s="389" t="s">
        <v>200</v>
      </c>
      <c r="D16" s="302" t="s">
        <v>201</v>
      </c>
      <c r="E16" s="302" t="s">
        <v>202</v>
      </c>
      <c r="F16" s="302" t="s">
        <v>203</v>
      </c>
      <c r="G16" s="302" t="s">
        <v>204</v>
      </c>
      <c r="H16" s="302" t="s">
        <v>205</v>
      </c>
      <c r="I16" s="302" t="s">
        <v>206</v>
      </c>
      <c r="J16" s="302" t="s">
        <v>207</v>
      </c>
      <c r="K16" s="302" t="s">
        <v>208</v>
      </c>
      <c r="L16" s="302" t="s">
        <v>209</v>
      </c>
      <c r="M16" s="302" t="s">
        <v>210</v>
      </c>
      <c r="N16" s="302" t="s">
        <v>211</v>
      </c>
      <c r="O16" s="303" t="s">
        <v>212</v>
      </c>
      <c r="P16" s="285"/>
    </row>
    <row r="17" spans="1:17" ht="24.95" customHeight="1">
      <c r="A17" s="382" t="s">
        <v>39</v>
      </c>
      <c r="B17" s="377" t="s">
        <v>40</v>
      </c>
      <c r="C17" s="304">
        <v>500</v>
      </c>
      <c r="D17" s="284"/>
      <c r="E17" s="284"/>
      <c r="F17" s="284">
        <v>20</v>
      </c>
      <c r="G17" s="284">
        <v>50</v>
      </c>
      <c r="H17" s="284">
        <v>100</v>
      </c>
      <c r="I17" s="284">
        <v>20</v>
      </c>
      <c r="J17" s="284">
        <v>50</v>
      </c>
      <c r="K17" s="284"/>
      <c r="L17" s="284">
        <v>260</v>
      </c>
      <c r="M17" s="284"/>
      <c r="N17" s="284"/>
      <c r="O17" s="305"/>
      <c r="P17" s="285">
        <f>SUM(D17:O17)</f>
        <v>500</v>
      </c>
      <c r="Q17" s="280">
        <f>SUM(C17-P17)</f>
        <v>0</v>
      </c>
    </row>
    <row r="18" spans="1:17" ht="24.95" customHeight="1">
      <c r="A18" s="94" t="s">
        <v>41</v>
      </c>
      <c r="B18" s="378" t="s">
        <v>42</v>
      </c>
      <c r="C18" s="306">
        <v>100</v>
      </c>
      <c r="D18" s="19"/>
      <c r="E18" s="19"/>
      <c r="F18" s="19">
        <v>10</v>
      </c>
      <c r="G18" s="19"/>
      <c r="H18" s="19">
        <v>50</v>
      </c>
      <c r="I18" s="19"/>
      <c r="J18" s="19"/>
      <c r="K18" s="19"/>
      <c r="L18" s="19">
        <v>40</v>
      </c>
      <c r="M18" s="19"/>
      <c r="N18" s="19"/>
      <c r="O18" s="307"/>
      <c r="P18" s="285">
        <f>SUM(D18:O18)</f>
        <v>100</v>
      </c>
      <c r="Q18" s="280">
        <f>SUM(C18-P18)</f>
        <v>0</v>
      </c>
    </row>
    <row r="19" spans="1:17" ht="24.95" customHeight="1">
      <c r="A19" s="94" t="s">
        <v>43</v>
      </c>
      <c r="B19" s="379" t="s">
        <v>44</v>
      </c>
      <c r="C19" s="306">
        <v>665</v>
      </c>
      <c r="D19" s="19"/>
      <c r="E19" s="19">
        <v>50</v>
      </c>
      <c r="F19" s="19">
        <v>50</v>
      </c>
      <c r="G19" s="19">
        <v>50</v>
      </c>
      <c r="H19" s="19">
        <v>50</v>
      </c>
      <c r="I19" s="19">
        <v>50</v>
      </c>
      <c r="J19" s="19">
        <v>100</v>
      </c>
      <c r="K19" s="19">
        <v>50</v>
      </c>
      <c r="L19" s="19">
        <v>200</v>
      </c>
      <c r="M19" s="19">
        <v>20</v>
      </c>
      <c r="N19" s="19">
        <v>20</v>
      </c>
      <c r="O19" s="307">
        <v>25</v>
      </c>
      <c r="P19" s="285">
        <f>SUM(D19:O19)</f>
        <v>665</v>
      </c>
      <c r="Q19" s="280">
        <f>SUM(C19-P19)</f>
        <v>0</v>
      </c>
    </row>
    <row r="20" spans="1:17" ht="24.95" customHeight="1">
      <c r="A20" s="94" t="s">
        <v>45</v>
      </c>
      <c r="B20" s="379" t="s">
        <v>46</v>
      </c>
      <c r="C20" s="306">
        <v>0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7"/>
      <c r="P20" s="285"/>
    </row>
    <row r="21" spans="1:17" ht="24.95" customHeight="1">
      <c r="A21" s="94" t="s">
        <v>47</v>
      </c>
      <c r="B21" s="379" t="s">
        <v>48</v>
      </c>
      <c r="C21" s="306">
        <f t="shared" ref="C21:C26" si="3">SUM(D21:O21)</f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07"/>
      <c r="P21" s="285"/>
    </row>
    <row r="22" spans="1:17" ht="24.95" customHeight="1">
      <c r="A22" s="94" t="s">
        <v>51</v>
      </c>
      <c r="B22" s="379" t="s">
        <v>52</v>
      </c>
      <c r="C22" s="306">
        <f t="shared" si="3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07"/>
      <c r="P22" s="285"/>
    </row>
    <row r="23" spans="1:17" ht="24.95" customHeight="1">
      <c r="A23" s="94" t="s">
        <v>53</v>
      </c>
      <c r="B23" s="379" t="s">
        <v>54</v>
      </c>
      <c r="C23" s="306">
        <f t="shared" si="3"/>
        <v>0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9"/>
      <c r="P23" s="285"/>
    </row>
    <row r="24" spans="1:17" ht="24.95" customHeight="1">
      <c r="A24" s="94" t="s">
        <v>55</v>
      </c>
      <c r="B24" s="379" t="s">
        <v>56</v>
      </c>
      <c r="C24" s="306">
        <f t="shared" si="3"/>
        <v>0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7"/>
      <c r="P24" s="285"/>
    </row>
    <row r="25" spans="1:17" ht="24.95" customHeight="1">
      <c r="A25" s="94" t="s">
        <v>59</v>
      </c>
      <c r="B25" s="380" t="s">
        <v>60</v>
      </c>
      <c r="C25" s="306">
        <f>SUM(C17:C24)</f>
        <v>1265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9"/>
      <c r="P25" s="285"/>
    </row>
    <row r="26" spans="1:17" ht="24.95" customHeight="1" thickBot="1">
      <c r="A26" s="383" t="s">
        <v>61</v>
      </c>
      <c r="B26" s="381" t="s">
        <v>62</v>
      </c>
      <c r="C26" s="306">
        <f t="shared" si="3"/>
        <v>0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9"/>
      <c r="P26" s="285"/>
    </row>
    <row r="27" spans="1:17" ht="24.95" customHeight="1" thickBot="1">
      <c r="A27" s="310"/>
      <c r="B27" s="311" t="s">
        <v>219</v>
      </c>
      <c r="C27" s="112">
        <f>SUM(C26+C25)</f>
        <v>1265</v>
      </c>
      <c r="D27" s="113">
        <f t="shared" ref="D27:O27" si="4">SUM(D17:D26)</f>
        <v>0</v>
      </c>
      <c r="E27" s="113">
        <f t="shared" si="4"/>
        <v>50</v>
      </c>
      <c r="F27" s="113">
        <f t="shared" si="4"/>
        <v>80</v>
      </c>
      <c r="G27" s="113">
        <f t="shared" si="4"/>
        <v>100</v>
      </c>
      <c r="H27" s="113">
        <f t="shared" si="4"/>
        <v>200</v>
      </c>
      <c r="I27" s="113">
        <f t="shared" si="4"/>
        <v>70</v>
      </c>
      <c r="J27" s="113">
        <f t="shared" si="4"/>
        <v>150</v>
      </c>
      <c r="K27" s="113">
        <f t="shared" si="4"/>
        <v>50</v>
      </c>
      <c r="L27" s="113">
        <f t="shared" si="4"/>
        <v>500</v>
      </c>
      <c r="M27" s="113">
        <f t="shared" si="4"/>
        <v>20</v>
      </c>
      <c r="N27" s="113">
        <f t="shared" si="4"/>
        <v>20</v>
      </c>
      <c r="O27" s="114">
        <f t="shared" si="4"/>
        <v>25</v>
      </c>
      <c r="P27" s="285"/>
    </row>
  </sheetData>
  <mergeCells count="5">
    <mergeCell ref="B1:B2"/>
    <mergeCell ref="B13:O14"/>
    <mergeCell ref="B15:B16"/>
    <mergeCell ref="A1:A2"/>
    <mergeCell ref="A15:A16"/>
  </mergeCells>
  <phoneticPr fontId="0" type="noConversion"/>
  <pageMargins left="0.75" right="0.75" top="1" bottom="1" header="0.5" footer="0.5"/>
  <pageSetup paperSize="9" scale="72" orientation="landscape" horizontalDpi="300" verticalDpi="300" r:id="rId1"/>
  <headerFooter alignWithMargins="0">
    <oddHeader>&amp;LTÁJÉKOZTATÓ TÁBLA!&amp;C
&amp;"Times New Roman,Normál"A Pesterzsébeti Örmény Nemzetiségi Önkormányzat 2016. évi bevételi és kiadási előirányzatainak felhasználási terve (e Ft)&amp;R&amp;"Times New Roman,Normál"10. 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G49"/>
  <sheetViews>
    <sheetView tabSelected="1" zoomScaleNormal="100" workbookViewId="0">
      <selection activeCell="E11" sqref="E11"/>
    </sheetView>
  </sheetViews>
  <sheetFormatPr defaultRowHeight="12.75"/>
  <cols>
    <col min="2" max="2" width="57.140625" bestFit="1" customWidth="1"/>
    <col min="3" max="3" width="15.42578125" customWidth="1"/>
    <col min="4" max="4" width="14.5703125" customWidth="1"/>
    <col min="5" max="5" width="15.42578125" customWidth="1"/>
  </cols>
  <sheetData>
    <row r="1" spans="1:7" ht="13.5" thickBot="1">
      <c r="B1" s="610" t="s">
        <v>247</v>
      </c>
      <c r="C1" s="610"/>
      <c r="D1" s="610"/>
      <c r="E1" s="610"/>
      <c r="F1" s="9"/>
      <c r="G1" s="9"/>
    </row>
    <row r="2" spans="1:7" ht="12.75" customHeight="1">
      <c r="A2" s="612" t="s">
        <v>71</v>
      </c>
      <c r="B2" s="616" t="s">
        <v>248</v>
      </c>
      <c r="C2" s="614" t="s">
        <v>319</v>
      </c>
      <c r="D2" s="614" t="s">
        <v>320</v>
      </c>
      <c r="E2" s="608" t="s">
        <v>321</v>
      </c>
      <c r="F2" s="9"/>
      <c r="G2" s="9"/>
    </row>
    <row r="3" spans="1:7" ht="13.5" thickBot="1">
      <c r="A3" s="613"/>
      <c r="B3" s="617"/>
      <c r="C3" s="615"/>
      <c r="D3" s="615"/>
      <c r="E3" s="609"/>
      <c r="F3" s="9"/>
      <c r="G3" s="9"/>
    </row>
    <row r="4" spans="1:7">
      <c r="A4" s="444" t="s">
        <v>8</v>
      </c>
      <c r="B4" s="429" t="s">
        <v>9</v>
      </c>
      <c r="C4" s="445">
        <v>1191</v>
      </c>
      <c r="D4" s="445">
        <v>484</v>
      </c>
      <c r="E4" s="446">
        <v>1328</v>
      </c>
      <c r="F4" s="9"/>
      <c r="G4" s="9"/>
    </row>
    <row r="5" spans="1:7">
      <c r="A5" s="447" t="s">
        <v>12</v>
      </c>
      <c r="B5" s="403" t="s">
        <v>214</v>
      </c>
      <c r="C5" s="11"/>
      <c r="D5" s="11"/>
      <c r="E5" s="448"/>
      <c r="F5" s="9"/>
      <c r="G5" s="9"/>
    </row>
    <row r="6" spans="1:7">
      <c r="A6" s="447" t="s">
        <v>13</v>
      </c>
      <c r="B6" s="403" t="s">
        <v>304</v>
      </c>
      <c r="C6" s="11"/>
      <c r="D6" s="449"/>
      <c r="E6" s="450">
        <v>1</v>
      </c>
      <c r="F6" s="9"/>
      <c r="G6" s="9"/>
    </row>
    <row r="7" spans="1:7">
      <c r="A7" s="447"/>
      <c r="B7" s="403" t="s">
        <v>305</v>
      </c>
      <c r="C7" s="11"/>
      <c r="D7" s="11"/>
      <c r="E7" s="448"/>
      <c r="F7" s="9"/>
      <c r="G7" s="9"/>
    </row>
    <row r="8" spans="1:7">
      <c r="A8" s="447" t="s">
        <v>17</v>
      </c>
      <c r="B8" s="403" t="s">
        <v>18</v>
      </c>
      <c r="C8" s="11"/>
      <c r="D8" s="11"/>
      <c r="E8" s="448"/>
      <c r="F8" s="9"/>
      <c r="G8" s="9"/>
    </row>
    <row r="9" spans="1:7">
      <c r="A9" s="451"/>
      <c r="B9" s="405" t="s">
        <v>282</v>
      </c>
      <c r="C9" s="452">
        <f>SUM(C4:C8)</f>
        <v>1191</v>
      </c>
      <c r="D9" s="452">
        <f>SUM(D4:D8)</f>
        <v>484</v>
      </c>
      <c r="E9" s="453">
        <f>SUM(E4:E8)</f>
        <v>1329</v>
      </c>
      <c r="F9" s="9"/>
      <c r="G9" s="9"/>
    </row>
    <row r="10" spans="1:7" ht="13.5" thickBot="1">
      <c r="A10" s="447" t="s">
        <v>29</v>
      </c>
      <c r="B10" s="403" t="s">
        <v>283</v>
      </c>
      <c r="C10" s="11">
        <v>74</v>
      </c>
      <c r="D10" s="449">
        <v>1332</v>
      </c>
      <c r="E10" s="450">
        <v>1409</v>
      </c>
      <c r="F10" s="9"/>
      <c r="G10" s="9"/>
    </row>
    <row r="11" spans="1:7" ht="13.5" thickBot="1">
      <c r="A11" s="424"/>
      <c r="B11" s="415" t="s">
        <v>285</v>
      </c>
      <c r="C11" s="454">
        <f>SUM(C9:C10)</f>
        <v>1265</v>
      </c>
      <c r="D11" s="454">
        <f>SUM(D9:D10)</f>
        <v>1816</v>
      </c>
      <c r="E11" s="455">
        <f>SUM(E9:E10)</f>
        <v>2738</v>
      </c>
      <c r="F11" s="9"/>
      <c r="G11" s="9"/>
    </row>
    <row r="12" spans="1:7">
      <c r="A12" s="456" t="s">
        <v>10</v>
      </c>
      <c r="B12" s="425" t="s">
        <v>213</v>
      </c>
      <c r="C12" s="457"/>
      <c r="D12" s="457"/>
      <c r="E12" s="458"/>
      <c r="F12" s="9"/>
      <c r="G12" s="9"/>
    </row>
    <row r="13" spans="1:7">
      <c r="A13" s="447"/>
      <c r="B13" s="403" t="s">
        <v>306</v>
      </c>
      <c r="C13" s="11"/>
      <c r="D13" s="449"/>
      <c r="E13" s="450"/>
      <c r="F13" s="9"/>
      <c r="G13" s="9"/>
    </row>
    <row r="14" spans="1:7">
      <c r="A14" s="447" t="s">
        <v>293</v>
      </c>
      <c r="B14" s="403" t="s">
        <v>294</v>
      </c>
      <c r="C14" s="449"/>
      <c r="D14" s="449"/>
      <c r="E14" s="450"/>
      <c r="F14" s="9"/>
      <c r="G14" s="9"/>
    </row>
    <row r="15" spans="1:7">
      <c r="A15" s="447" t="s">
        <v>295</v>
      </c>
      <c r="B15" s="403" t="s">
        <v>20</v>
      </c>
      <c r="C15" s="449"/>
      <c r="D15" s="449"/>
      <c r="E15" s="450"/>
      <c r="F15" s="9"/>
      <c r="G15" s="9"/>
    </row>
    <row r="16" spans="1:7">
      <c r="A16" s="451"/>
      <c r="B16" s="405" t="s">
        <v>296</v>
      </c>
      <c r="C16" s="459">
        <f>SUM(C12:C15)</f>
        <v>0</v>
      </c>
      <c r="D16" s="459">
        <f>SUM(D12:D15)</f>
        <v>0</v>
      </c>
      <c r="E16" s="460">
        <f>SUM(E12:E15)</f>
        <v>0</v>
      </c>
      <c r="F16" s="9"/>
      <c r="G16" s="9"/>
    </row>
    <row r="17" spans="1:7" ht="13.5" thickBot="1">
      <c r="A17" s="447" t="s">
        <v>29</v>
      </c>
      <c r="B17" s="403" t="s">
        <v>297</v>
      </c>
      <c r="C17" s="449"/>
      <c r="D17" s="449"/>
      <c r="E17" s="450"/>
      <c r="F17" s="9"/>
      <c r="G17" s="9"/>
    </row>
    <row r="18" spans="1:7" s="349" customFormat="1" ht="20.100000000000001" customHeight="1" thickBot="1">
      <c r="A18" s="424"/>
      <c r="B18" s="415" t="s">
        <v>298</v>
      </c>
      <c r="C18" s="461">
        <f>SUM(C16:C17)</f>
        <v>0</v>
      </c>
      <c r="D18" s="461">
        <f>SUM(D16:D17)</f>
        <v>0</v>
      </c>
      <c r="E18" s="462">
        <f>SUM(E16:E17)</f>
        <v>0</v>
      </c>
      <c r="F18" s="16"/>
      <c r="G18" s="16"/>
    </row>
    <row r="19" spans="1:7" ht="13.5" thickBot="1">
      <c r="A19" s="423"/>
      <c r="B19" s="411" t="s">
        <v>284</v>
      </c>
      <c r="C19" s="463"/>
      <c r="D19" s="463"/>
      <c r="E19" s="464"/>
    </row>
    <row r="20" spans="1:7" ht="13.5" thickBot="1">
      <c r="A20" s="424"/>
      <c r="B20" s="415" t="s">
        <v>38</v>
      </c>
      <c r="C20" s="465">
        <f>C11+C18+C19</f>
        <v>1265</v>
      </c>
      <c r="D20" s="465">
        <f>D11+D18+D19</f>
        <v>1816</v>
      </c>
      <c r="E20" s="466">
        <f>E11+E18+E19</f>
        <v>2738</v>
      </c>
      <c r="F20" s="9"/>
      <c r="G20" s="9"/>
    </row>
    <row r="22" spans="1:7" ht="27.75" customHeight="1">
      <c r="B22" s="9"/>
      <c r="C22" s="350"/>
      <c r="D22" s="9"/>
      <c r="E22" s="9"/>
    </row>
    <row r="23" spans="1:7" ht="13.5" thickBot="1">
      <c r="B23" s="611" t="s">
        <v>249</v>
      </c>
      <c r="C23" s="611"/>
      <c r="D23" s="611"/>
      <c r="E23" s="611"/>
    </row>
    <row r="24" spans="1:7">
      <c r="A24" s="612" t="s">
        <v>71</v>
      </c>
      <c r="B24" s="616" t="s">
        <v>250</v>
      </c>
      <c r="C24" s="614" t="s">
        <v>319</v>
      </c>
      <c r="D24" s="614" t="s">
        <v>320</v>
      </c>
      <c r="E24" s="608" t="s">
        <v>321</v>
      </c>
    </row>
    <row r="25" spans="1:7" ht="13.5" thickBot="1">
      <c r="A25" s="613"/>
      <c r="B25" s="617"/>
      <c r="C25" s="615"/>
      <c r="D25" s="615"/>
      <c r="E25" s="609"/>
    </row>
    <row r="26" spans="1:7">
      <c r="A26" s="467" t="s">
        <v>39</v>
      </c>
      <c r="B26" s="429" t="s">
        <v>40</v>
      </c>
      <c r="C26" s="468">
        <v>500</v>
      </c>
      <c r="D26" s="469">
        <v>264</v>
      </c>
      <c r="E26" s="470">
        <v>654</v>
      </c>
    </row>
    <row r="27" spans="1:7" ht="22.5" customHeight="1">
      <c r="A27" s="471" t="s">
        <v>41</v>
      </c>
      <c r="B27" s="472" t="s">
        <v>42</v>
      </c>
      <c r="C27" s="473">
        <v>100</v>
      </c>
      <c r="D27" s="474">
        <v>46</v>
      </c>
      <c r="E27" s="475">
        <v>15</v>
      </c>
    </row>
    <row r="28" spans="1:7">
      <c r="A28" s="471" t="s">
        <v>43</v>
      </c>
      <c r="B28" s="403" t="s">
        <v>44</v>
      </c>
      <c r="C28" s="473">
        <v>665</v>
      </c>
      <c r="D28" s="474">
        <v>1340</v>
      </c>
      <c r="E28" s="475">
        <v>237</v>
      </c>
    </row>
    <row r="29" spans="1:7">
      <c r="A29" s="471" t="s">
        <v>45</v>
      </c>
      <c r="B29" s="403" t="s">
        <v>46</v>
      </c>
      <c r="C29" s="473"/>
      <c r="D29" s="473"/>
      <c r="E29" s="476"/>
    </row>
    <row r="30" spans="1:7">
      <c r="A30" s="471" t="s">
        <v>47</v>
      </c>
      <c r="B30" s="403" t="s">
        <v>48</v>
      </c>
      <c r="C30" s="473"/>
      <c r="D30" s="473"/>
      <c r="E30" s="476">
        <v>50</v>
      </c>
    </row>
    <row r="31" spans="1:7">
      <c r="A31" s="447"/>
      <c r="B31" s="88" t="s">
        <v>307</v>
      </c>
      <c r="C31" s="473"/>
      <c r="D31" s="474"/>
      <c r="E31" s="475"/>
    </row>
    <row r="32" spans="1:7">
      <c r="A32" s="451"/>
      <c r="B32" s="405" t="s">
        <v>289</v>
      </c>
      <c r="C32" s="477">
        <f>SUM(C26:C31)</f>
        <v>1265</v>
      </c>
      <c r="D32" s="477">
        <f>SUM(D26:D31)</f>
        <v>1650</v>
      </c>
      <c r="E32" s="478">
        <f>SUM(E26:E31)</f>
        <v>956</v>
      </c>
    </row>
    <row r="33" spans="1:5" ht="13.5" thickBot="1">
      <c r="A33" s="447" t="s">
        <v>61</v>
      </c>
      <c r="B33" s="403" t="s">
        <v>290</v>
      </c>
      <c r="C33" s="473"/>
      <c r="D33" s="474"/>
      <c r="E33" s="475"/>
    </row>
    <row r="34" spans="1:5" ht="13.5" thickBot="1">
      <c r="A34" s="424"/>
      <c r="B34" s="415" t="s">
        <v>291</v>
      </c>
      <c r="C34" s="479">
        <f>SUM(C32:C33)</f>
        <v>1265</v>
      </c>
      <c r="D34" s="479">
        <f>SUM(D32:D33)</f>
        <v>1650</v>
      </c>
      <c r="E34" s="480">
        <f>SUM(E32:E33)</f>
        <v>956</v>
      </c>
    </row>
    <row r="35" spans="1:5">
      <c r="A35" s="444" t="s">
        <v>51</v>
      </c>
      <c r="B35" s="429" t="s">
        <v>52</v>
      </c>
      <c r="C35" s="468"/>
      <c r="D35" s="469">
        <v>92</v>
      </c>
      <c r="E35" s="470">
        <v>450</v>
      </c>
    </row>
    <row r="36" spans="1:5">
      <c r="A36" s="447" t="s">
        <v>53</v>
      </c>
      <c r="B36" s="403" t="s">
        <v>54</v>
      </c>
      <c r="C36" s="473"/>
      <c r="D36" s="473"/>
      <c r="E36" s="476"/>
    </row>
    <row r="37" spans="1:5">
      <c r="A37" s="447" t="s">
        <v>55</v>
      </c>
      <c r="B37" s="403" t="s">
        <v>56</v>
      </c>
      <c r="C37" s="473"/>
      <c r="D37" s="474"/>
      <c r="E37" s="475"/>
    </row>
    <row r="38" spans="1:5">
      <c r="A38" s="447"/>
      <c r="B38" s="403" t="s">
        <v>308</v>
      </c>
      <c r="C38" s="473"/>
      <c r="D38" s="473"/>
      <c r="E38" s="476"/>
    </row>
    <row r="39" spans="1:5">
      <c r="A39" s="451"/>
      <c r="B39" s="405" t="s">
        <v>301</v>
      </c>
      <c r="C39" s="473"/>
      <c r="D39" s="473">
        <f>SUM(D35:D38)</f>
        <v>92</v>
      </c>
      <c r="E39" s="476">
        <f>SUM(E35:E38)</f>
        <v>450</v>
      </c>
    </row>
    <row r="40" spans="1:5" ht="13.5" thickBot="1">
      <c r="A40" s="447" t="s">
        <v>61</v>
      </c>
      <c r="B40" s="403" t="s">
        <v>302</v>
      </c>
      <c r="C40" s="473"/>
      <c r="D40" s="473"/>
      <c r="E40" s="481"/>
    </row>
    <row r="41" spans="1:5" ht="13.5" thickBot="1">
      <c r="A41" s="424"/>
      <c r="B41" s="415" t="s">
        <v>303</v>
      </c>
      <c r="C41" s="479">
        <f>SUM(C39:C40)</f>
        <v>0</v>
      </c>
      <c r="D41" s="479">
        <f>SUM(D39:D40)</f>
        <v>92</v>
      </c>
      <c r="E41" s="480">
        <f>SUM(E39:E40)</f>
        <v>450</v>
      </c>
    </row>
    <row r="42" spans="1:5" ht="13.5" thickBot="1">
      <c r="A42" s="482"/>
      <c r="B42" s="483" t="s">
        <v>284</v>
      </c>
      <c r="C42" s="484">
        <f>-C33-C40</f>
        <v>0</v>
      </c>
      <c r="D42" s="485"/>
      <c r="E42" s="486"/>
    </row>
    <row r="43" spans="1:5" ht="13.5" thickBot="1">
      <c r="A43" s="424"/>
      <c r="B43" s="415" t="s">
        <v>70</v>
      </c>
      <c r="C43" s="479">
        <f>C34+C41+C42</f>
        <v>1265</v>
      </c>
      <c r="D43" s="479">
        <f>D34+D41+D42</f>
        <v>1742</v>
      </c>
      <c r="E43" s="480">
        <f>E34+E41+E42</f>
        <v>1406</v>
      </c>
    </row>
    <row r="44" spans="1:5">
      <c r="B44" s="487"/>
      <c r="C44" s="488"/>
      <c r="D44" s="489"/>
      <c r="E44" s="489"/>
    </row>
    <row r="45" spans="1:5">
      <c r="B45" s="490"/>
      <c r="C45" s="491"/>
      <c r="D45" s="492"/>
      <c r="E45" s="492"/>
    </row>
    <row r="46" spans="1:5">
      <c r="B46" s="351"/>
      <c r="C46" s="352"/>
      <c r="D46" s="352"/>
      <c r="E46" s="352"/>
    </row>
    <row r="47" spans="1:5">
      <c r="B47" s="351"/>
      <c r="C47" s="352"/>
      <c r="D47" s="352"/>
      <c r="E47" s="352"/>
    </row>
    <row r="48" spans="1:5">
      <c r="B48" s="9"/>
      <c r="C48" s="8"/>
      <c r="D48" s="353"/>
    </row>
    <row r="49" spans="2:4">
      <c r="B49" s="2"/>
      <c r="C49" s="1"/>
      <c r="D49" s="2"/>
    </row>
  </sheetData>
  <mergeCells count="12">
    <mergeCell ref="E24:E25"/>
    <mergeCell ref="B1:E1"/>
    <mergeCell ref="E2:E3"/>
    <mergeCell ref="B23:E23"/>
    <mergeCell ref="A24:A25"/>
    <mergeCell ref="D2:D3"/>
    <mergeCell ref="A2:A3"/>
    <mergeCell ref="B2:B3"/>
    <mergeCell ref="C2:C3"/>
    <mergeCell ref="B24:B25"/>
    <mergeCell ref="C24:C25"/>
    <mergeCell ref="D24:D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Header>&amp;LTÁJÉKOZTATÓ TÁBLA!&amp;C&amp;"Times New Roman,Normál"Bevételek és kiadások 
Áht. 102. § (3) bekezdése szerinti mérlege
(e Ft)&amp;R&amp;"Times New Roman,Normál"11.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I23"/>
  <sheetViews>
    <sheetView zoomScaleNormal="100" workbookViewId="0">
      <selection activeCell="D1" sqref="D1:G1"/>
    </sheetView>
  </sheetViews>
  <sheetFormatPr defaultRowHeight="12.75"/>
  <cols>
    <col min="1" max="1" width="9.140625" style="105"/>
    <col min="2" max="2" width="82.42578125" style="105" customWidth="1"/>
    <col min="3" max="3" width="16.42578125" style="105" hidden="1" customWidth="1"/>
    <col min="4" max="5" width="16.42578125" style="105" customWidth="1"/>
    <col min="6" max="6" width="17.5703125" style="105" customWidth="1"/>
    <col min="7" max="7" width="16.42578125" style="106" customWidth="1"/>
    <col min="8" max="8" width="16.42578125" style="95" hidden="1" customWidth="1"/>
    <col min="9" max="16384" width="9.140625" style="105"/>
  </cols>
  <sheetData>
    <row r="1" spans="1:9" s="78" customFormat="1" ht="14.25" thickBot="1">
      <c r="A1" s="523" t="s">
        <v>0</v>
      </c>
      <c r="B1" s="528" t="s">
        <v>1</v>
      </c>
      <c r="C1" s="521" t="s">
        <v>311</v>
      </c>
      <c r="D1" s="525" t="s">
        <v>322</v>
      </c>
      <c r="E1" s="526"/>
      <c r="F1" s="526"/>
      <c r="G1" s="527"/>
      <c r="H1" s="519" t="s">
        <v>312</v>
      </c>
    </row>
    <row r="2" spans="1:9" s="78" customFormat="1" ht="40.5" customHeight="1" thickBot="1">
      <c r="A2" s="524"/>
      <c r="B2" s="529"/>
      <c r="C2" s="522"/>
      <c r="D2" s="79" t="s">
        <v>2</v>
      </c>
      <c r="E2" s="80" t="s">
        <v>3</v>
      </c>
      <c r="F2" s="80" t="s">
        <v>4</v>
      </c>
      <c r="G2" s="81" t="s">
        <v>5</v>
      </c>
      <c r="H2" s="520"/>
    </row>
    <row r="3" spans="1:9" s="16" customFormat="1" ht="24.95" customHeight="1" thickBot="1">
      <c r="A3" s="22" t="s">
        <v>39</v>
      </c>
      <c r="B3" s="23" t="s">
        <v>40</v>
      </c>
      <c r="C3" s="24">
        <v>1000</v>
      </c>
      <c r="D3" s="24">
        <v>500</v>
      </c>
      <c r="E3" s="24"/>
      <c r="F3" s="24"/>
      <c r="G3" s="24">
        <f t="shared" ref="G3:G14" si="0">SUM(D3:F3)</f>
        <v>500</v>
      </c>
      <c r="H3" s="25">
        <f>G3/C3</f>
        <v>0.5</v>
      </c>
      <c r="I3" s="15"/>
    </row>
    <row r="4" spans="1:9" s="16" customFormat="1" ht="24.95" customHeight="1" thickBot="1">
      <c r="A4" s="22" t="s">
        <v>41</v>
      </c>
      <c r="B4" s="32" t="s">
        <v>42</v>
      </c>
      <c r="C4" s="24">
        <v>50</v>
      </c>
      <c r="D4" s="24">
        <v>100</v>
      </c>
      <c r="E4" s="24"/>
      <c r="F4" s="24"/>
      <c r="G4" s="24">
        <f t="shared" si="0"/>
        <v>100</v>
      </c>
      <c r="H4" s="25">
        <f>G4/C4</f>
        <v>2</v>
      </c>
      <c r="I4" s="15"/>
    </row>
    <row r="5" spans="1:9" s="16" customFormat="1" ht="24.95" customHeight="1" thickBot="1">
      <c r="A5" s="22" t="s">
        <v>43</v>
      </c>
      <c r="B5" s="23" t="s">
        <v>44</v>
      </c>
      <c r="C5" s="24">
        <v>472</v>
      </c>
      <c r="D5" s="24">
        <v>665</v>
      </c>
      <c r="E5" s="24"/>
      <c r="F5" s="24"/>
      <c r="G5" s="24">
        <f>SUM(D5:F5)</f>
        <v>665</v>
      </c>
      <c r="H5" s="25">
        <f>G5/C5</f>
        <v>1.4088983050847457</v>
      </c>
      <c r="I5" s="15"/>
    </row>
    <row r="6" spans="1:9" s="16" customFormat="1" ht="24.95" customHeight="1" thickBot="1">
      <c r="A6" s="82" t="s">
        <v>45</v>
      </c>
      <c r="B6" s="83" t="s">
        <v>46</v>
      </c>
      <c r="C6" s="24"/>
      <c r="D6" s="84"/>
      <c r="E6" s="84"/>
      <c r="F6" s="84"/>
      <c r="G6" s="84">
        <f t="shared" si="0"/>
        <v>0</v>
      </c>
      <c r="H6" s="85"/>
      <c r="I6" s="15"/>
    </row>
    <row r="7" spans="1:9" s="16" customFormat="1" ht="24.95" customHeight="1" thickBot="1">
      <c r="A7" s="22" t="s">
        <v>47</v>
      </c>
      <c r="B7" s="23" t="s">
        <v>48</v>
      </c>
      <c r="C7" s="24">
        <f>SUM(C8:C9)</f>
        <v>0</v>
      </c>
      <c r="D7" s="24">
        <f>SUM(D8:D9)</f>
        <v>0</v>
      </c>
      <c r="E7" s="24">
        <f>SUM(E8:E9)</f>
        <v>0</v>
      </c>
      <c r="F7" s="24"/>
      <c r="G7" s="24">
        <f t="shared" si="0"/>
        <v>0</v>
      </c>
      <c r="H7" s="25"/>
      <c r="I7" s="15"/>
    </row>
    <row r="8" spans="1:9" s="90" customFormat="1" ht="13.5">
      <c r="A8" s="86" t="s">
        <v>50</v>
      </c>
      <c r="B8" s="87" t="s">
        <v>273</v>
      </c>
      <c r="C8" s="88"/>
      <c r="D8" s="88"/>
      <c r="E8" s="88"/>
      <c r="F8" s="88">
        <f>'[1]2.4.Átad.Peszk.'!F19</f>
        <v>0</v>
      </c>
      <c r="G8" s="11">
        <f t="shared" si="0"/>
        <v>0</v>
      </c>
      <c r="H8" s="89"/>
    </row>
    <row r="9" spans="1:9" s="29" customFormat="1" ht="24.95" customHeight="1" thickBot="1">
      <c r="A9" s="91" t="s">
        <v>278</v>
      </c>
      <c r="B9" s="92" t="s">
        <v>274</v>
      </c>
      <c r="C9" s="35"/>
      <c r="D9" s="35"/>
      <c r="E9" s="35"/>
      <c r="F9" s="35"/>
      <c r="G9" s="35">
        <f t="shared" si="0"/>
        <v>0</v>
      </c>
      <c r="H9" s="93"/>
      <c r="I9" s="28"/>
    </row>
    <row r="10" spans="1:9" s="16" customFormat="1" ht="24.95" customHeight="1" thickBot="1">
      <c r="A10" s="82" t="s">
        <v>51</v>
      </c>
      <c r="B10" s="83" t="s">
        <v>52</v>
      </c>
      <c r="C10" s="24"/>
      <c r="D10" s="84"/>
      <c r="E10" s="84">
        <f>'[1]2.7.Beruh'!E48</f>
        <v>0</v>
      </c>
      <c r="F10" s="84">
        <f>'[1]2.7.Beruh'!F48</f>
        <v>0</v>
      </c>
      <c r="G10" s="84">
        <f t="shared" si="0"/>
        <v>0</v>
      </c>
      <c r="H10" s="85"/>
      <c r="I10" s="15"/>
    </row>
    <row r="11" spans="1:9" s="16" customFormat="1" ht="24.95" customHeight="1" thickBot="1">
      <c r="A11" s="82" t="s">
        <v>53</v>
      </c>
      <c r="B11" s="83" t="s">
        <v>54</v>
      </c>
      <c r="C11" s="24"/>
      <c r="D11" s="84"/>
      <c r="E11" s="84">
        <f>'[1]2.8.Felúj.'!F43</f>
        <v>0</v>
      </c>
      <c r="F11" s="84">
        <f>'[1]2.8.Felúj.'!G43</f>
        <v>0</v>
      </c>
      <c r="G11" s="84">
        <f t="shared" si="0"/>
        <v>0</v>
      </c>
      <c r="H11" s="85"/>
      <c r="I11" s="15"/>
    </row>
    <row r="12" spans="1:9" s="16" customFormat="1" ht="24.95" customHeight="1" thickBot="1">
      <c r="A12" s="82" t="s">
        <v>55</v>
      </c>
      <c r="B12" s="83" t="s">
        <v>56</v>
      </c>
      <c r="C12" s="84"/>
      <c r="D12" s="84"/>
      <c r="E12" s="84"/>
      <c r="F12" s="84"/>
      <c r="G12" s="84">
        <f t="shared" si="0"/>
        <v>0</v>
      </c>
      <c r="H12" s="85"/>
      <c r="I12" s="15"/>
    </row>
    <row r="13" spans="1:9" s="16" customFormat="1" ht="33.75" customHeight="1" thickBot="1">
      <c r="A13" s="39" t="s">
        <v>59</v>
      </c>
      <c r="B13" s="40" t="s">
        <v>60</v>
      </c>
      <c r="C13" s="41">
        <f>C3+C4+C5+C6+C7+C10+C11+C12</f>
        <v>1522</v>
      </c>
      <c r="D13" s="41">
        <f>D3+D4+D5+D6+D7+D10+D11+D12</f>
        <v>1265</v>
      </c>
      <c r="E13" s="41">
        <f>E3+E4+E5+E6+E7+E10+E11+E12</f>
        <v>0</v>
      </c>
      <c r="F13" s="41">
        <f>F3+F4+F5+F6+F7+F10+F11+F12</f>
        <v>0</v>
      </c>
      <c r="G13" s="498">
        <f>SUM(D13:F13)</f>
        <v>1265</v>
      </c>
      <c r="H13" s="43">
        <f>G13/C13</f>
        <v>0.83114323258869904</v>
      </c>
      <c r="I13" s="15"/>
    </row>
    <row r="14" spans="1:9" s="16" customFormat="1" ht="24.95" customHeight="1" thickBot="1">
      <c r="A14" s="22" t="s">
        <v>61</v>
      </c>
      <c r="B14" s="23" t="s">
        <v>62</v>
      </c>
      <c r="C14" s="24"/>
      <c r="D14" s="24"/>
      <c r="E14" s="24"/>
      <c r="F14" s="24"/>
      <c r="G14" s="24">
        <f t="shared" si="0"/>
        <v>0</v>
      </c>
      <c r="H14" s="25"/>
      <c r="I14" s="15"/>
    </row>
    <row r="15" spans="1:9" s="55" customFormat="1" ht="48.75" customHeight="1" thickBot="1">
      <c r="A15" s="52"/>
      <c r="B15" s="53" t="s">
        <v>63</v>
      </c>
      <c r="C15" s="497">
        <f>C14+C13</f>
        <v>1522</v>
      </c>
      <c r="D15" s="497">
        <f>D14+D13</f>
        <v>1265</v>
      </c>
      <c r="E15" s="497">
        <f>E14+E13</f>
        <v>0</v>
      </c>
      <c r="F15" s="497">
        <f>F14+F13</f>
        <v>0</v>
      </c>
      <c r="G15" s="497">
        <f>SUM(D15:F15)</f>
        <v>1265</v>
      </c>
      <c r="H15" s="54">
        <f>G15/C15</f>
        <v>0.83114323258869904</v>
      </c>
    </row>
    <row r="16" spans="1:9" s="97" customFormat="1" ht="15.6" customHeight="1" thickBot="1">
      <c r="B16" s="101"/>
      <c r="C16" s="102"/>
      <c r="D16" s="102"/>
      <c r="E16" s="102"/>
      <c r="F16" s="103"/>
      <c r="G16" s="103"/>
      <c r="H16" s="104"/>
    </row>
    <row r="17" spans="1:8" s="9" customFormat="1" ht="17.25" customHeight="1">
      <c r="A17" s="3"/>
      <c r="B17" s="56" t="s">
        <v>64</v>
      </c>
      <c r="C17" s="4">
        <f>C3+C4+C5+C6+C7</f>
        <v>1522</v>
      </c>
      <c r="D17" s="4">
        <v>1265</v>
      </c>
      <c r="E17" s="4">
        <f>E3+E4+E5+E6+E7</f>
        <v>0</v>
      </c>
      <c r="F17" s="4">
        <f>F3+F4+F5+F6+F7</f>
        <v>0</v>
      </c>
      <c r="G17" s="4">
        <f>SUM(D17:F17)</f>
        <v>1265</v>
      </c>
      <c r="H17" s="57">
        <f t="shared" ref="H17:H23" si="1">G17/C17</f>
        <v>0.83114323258869904</v>
      </c>
    </row>
    <row r="18" spans="1:8" s="9" customFormat="1" ht="17.25" customHeight="1">
      <c r="A18" s="5"/>
      <c r="B18" s="58" t="s">
        <v>65</v>
      </c>
      <c r="C18" s="7">
        <f>C10+C11+C12</f>
        <v>0</v>
      </c>
      <c r="D18" s="7">
        <v>0</v>
      </c>
      <c r="E18" s="7">
        <f>E10+E11+E12</f>
        <v>0</v>
      </c>
      <c r="F18" s="7">
        <f>F10+F11+F12</f>
        <v>0</v>
      </c>
      <c r="G18" s="7">
        <f t="shared" ref="G18:G23" si="2">SUM(D18:F18)</f>
        <v>0</v>
      </c>
      <c r="H18" s="59"/>
    </row>
    <row r="19" spans="1:8" s="9" customFormat="1" ht="17.25" customHeight="1">
      <c r="A19" s="5"/>
      <c r="B19" s="58" t="s">
        <v>66</v>
      </c>
      <c r="C19" s="7"/>
      <c r="D19" s="7"/>
      <c r="E19" s="7"/>
      <c r="F19" s="7"/>
      <c r="G19" s="7"/>
      <c r="H19" s="59"/>
    </row>
    <row r="20" spans="1:8" s="9" customFormat="1" ht="17.25" customHeight="1" thickBot="1">
      <c r="A20" s="30"/>
      <c r="B20" s="60" t="s">
        <v>67</v>
      </c>
      <c r="C20" s="31"/>
      <c r="D20" s="31"/>
      <c r="E20" s="31"/>
      <c r="F20" s="31"/>
      <c r="G20" s="31"/>
      <c r="H20" s="62"/>
    </row>
    <row r="21" spans="1:8" s="67" customFormat="1" ht="17.25" customHeight="1">
      <c r="A21" s="63"/>
      <c r="B21" s="64" t="s">
        <v>68</v>
      </c>
      <c r="C21" s="65">
        <f t="shared" ref="C21:F22" si="3">C17+C19</f>
        <v>1522</v>
      </c>
      <c r="D21" s="65">
        <f t="shared" si="3"/>
        <v>1265</v>
      </c>
      <c r="E21" s="64">
        <f t="shared" si="3"/>
        <v>0</v>
      </c>
      <c r="F21" s="64">
        <f t="shared" si="3"/>
        <v>0</v>
      </c>
      <c r="G21" s="65">
        <f t="shared" si="2"/>
        <v>1265</v>
      </c>
      <c r="H21" s="66">
        <f t="shared" si="1"/>
        <v>0.83114323258869904</v>
      </c>
    </row>
    <row r="22" spans="1:8" s="67" customFormat="1" ht="17.25" customHeight="1" thickBot="1">
      <c r="A22" s="68"/>
      <c r="B22" s="69" t="s">
        <v>69</v>
      </c>
      <c r="C22" s="70">
        <f t="shared" si="3"/>
        <v>0</v>
      </c>
      <c r="D22" s="70">
        <f t="shared" si="3"/>
        <v>0</v>
      </c>
      <c r="E22" s="70">
        <f t="shared" si="3"/>
        <v>0</v>
      </c>
      <c r="F22" s="69">
        <f t="shared" si="3"/>
        <v>0</v>
      </c>
      <c r="G22" s="70">
        <f t="shared" si="2"/>
        <v>0</v>
      </c>
      <c r="H22" s="71"/>
    </row>
    <row r="23" spans="1:8" s="67" customFormat="1" ht="17.25" customHeight="1" thickBot="1">
      <c r="A23" s="72"/>
      <c r="B23" s="73" t="s">
        <v>70</v>
      </c>
      <c r="C23" s="74">
        <f>C21+C22</f>
        <v>1522</v>
      </c>
      <c r="D23" s="74">
        <f>D21+D22</f>
        <v>1265</v>
      </c>
      <c r="E23" s="70">
        <f>E21+E22</f>
        <v>0</v>
      </c>
      <c r="F23" s="73">
        <f>F21+F22</f>
        <v>0</v>
      </c>
      <c r="G23" s="74">
        <f t="shared" si="2"/>
        <v>1265</v>
      </c>
      <c r="H23" s="75">
        <f t="shared" si="1"/>
        <v>0.83114323258869904</v>
      </c>
    </row>
  </sheetData>
  <mergeCells count="5">
    <mergeCell ref="H1:H2"/>
    <mergeCell ref="A1:A2"/>
    <mergeCell ref="D1:G1"/>
    <mergeCell ref="C1:C2"/>
    <mergeCell ref="B1:B2"/>
  </mergeCells>
  <phoneticPr fontId="0" type="noConversion"/>
  <pageMargins left="0.78740157480314965" right="0.78740157480314965" top="0.59055118110236227" bottom="0.59055118110236227" header="0" footer="0"/>
  <pageSetup paperSize="9" scale="83" orientation="landscape" horizontalDpi="4294967294" r:id="rId1"/>
  <headerFooter alignWithMargins="0">
    <oddHeader xml:space="preserve">&amp;C&amp;"Times New Roman,Normál"PESTERZSÉBETI ÖRMÉNY NEMZETISÉGI ÖNKORMÁNYZAT
 2016. ÉVI 
KIADÁSAI (e Ft)&amp;R&amp;"Times New Roman,Félkövér"
&amp;"Times New Roman,Normál"2. sz. melléklet &amp;"Times New Roman,Félkövér"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pageSetUpPr fitToPage="1"/>
  </sheetPr>
  <dimension ref="A1:H51"/>
  <sheetViews>
    <sheetView zoomScaleNormal="100" workbookViewId="0">
      <selection activeCell="E5" sqref="E5"/>
    </sheetView>
  </sheetViews>
  <sheetFormatPr defaultRowHeight="12.75"/>
  <cols>
    <col min="1" max="1" width="9.140625" style="95"/>
    <col min="2" max="2" width="54.85546875" style="95" bestFit="1" customWidth="1"/>
    <col min="3" max="3" width="12.7109375" style="176" hidden="1" customWidth="1"/>
    <col min="4" max="4" width="13.7109375" style="95" customWidth="1"/>
    <col min="5" max="5" width="11.85546875" style="95" customWidth="1"/>
    <col min="6" max="6" width="14.42578125" style="95" customWidth="1"/>
    <col min="7" max="7" width="12.85546875" style="95" customWidth="1"/>
    <col min="8" max="8" width="12.140625" style="95" hidden="1" customWidth="1"/>
    <col min="9" max="16384" width="9.140625" style="95"/>
  </cols>
  <sheetData>
    <row r="1" spans="1:8" s="105" customFormat="1">
      <c r="A1" s="530" t="s">
        <v>71</v>
      </c>
      <c r="B1" s="523" t="s">
        <v>73</v>
      </c>
      <c r="C1" s="521" t="s">
        <v>311</v>
      </c>
      <c r="D1" s="525" t="s">
        <v>322</v>
      </c>
      <c r="E1" s="526"/>
      <c r="F1" s="526"/>
      <c r="G1" s="527"/>
      <c r="H1" s="519" t="s">
        <v>312</v>
      </c>
    </row>
    <row r="2" spans="1:8" s="105" customFormat="1" ht="38.25" customHeight="1" thickBot="1">
      <c r="A2" s="531"/>
      <c r="B2" s="524"/>
      <c r="C2" s="522"/>
      <c r="D2" s="119" t="s">
        <v>2</v>
      </c>
      <c r="E2" s="120" t="s">
        <v>3</v>
      </c>
      <c r="F2" s="120" t="s">
        <v>4</v>
      </c>
      <c r="G2" s="121" t="s">
        <v>5</v>
      </c>
      <c r="H2" s="520"/>
    </row>
    <row r="3" spans="1:8" s="126" customFormat="1" ht="15" customHeight="1">
      <c r="A3" s="122" t="s">
        <v>49</v>
      </c>
      <c r="B3" s="123" t="s">
        <v>74</v>
      </c>
      <c r="C3" s="124">
        <f>C4+C5+C6+C7+C8+C9+C10+C11+C12+C13</f>
        <v>0</v>
      </c>
      <c r="D3" s="124">
        <f>D4+D5+D6+D7+D8+D9+D10+D11+D12+D13</f>
        <v>0</v>
      </c>
      <c r="E3" s="124">
        <f>E4+E5+E6+E7+E8+E9+E10+E11+E12+E13</f>
        <v>0</v>
      </c>
      <c r="F3" s="124">
        <f>F4+F5+F6+F7+F8+F9+F10+F11+F12+F13</f>
        <v>0</v>
      </c>
      <c r="G3" s="124">
        <f t="shared" ref="G3:G21" si="0">SUM(D3:F3)</f>
        <v>0</v>
      </c>
      <c r="H3" s="125"/>
    </row>
    <row r="4" spans="1:8" s="105" customFormat="1" ht="15" customHeight="1">
      <c r="A4" s="98"/>
      <c r="B4" s="513" t="s">
        <v>75</v>
      </c>
      <c r="C4" s="127"/>
      <c r="D4" s="127"/>
      <c r="E4" s="127"/>
      <c r="F4" s="127"/>
      <c r="G4" s="127">
        <f t="shared" si="0"/>
        <v>0</v>
      </c>
      <c r="H4" s="128"/>
    </row>
    <row r="5" spans="1:8" s="105" customFormat="1" ht="15" customHeight="1">
      <c r="A5" s="98"/>
      <c r="B5" s="513" t="s">
        <v>76</v>
      </c>
      <c r="C5" s="131"/>
      <c r="D5" s="131"/>
      <c r="E5" s="131"/>
      <c r="F5" s="131"/>
      <c r="G5" s="133">
        <f t="shared" si="0"/>
        <v>0</v>
      </c>
      <c r="H5" s="132"/>
    </row>
    <row r="6" spans="1:8" s="105" customFormat="1" ht="25.5">
      <c r="A6" s="98"/>
      <c r="B6" s="513" t="s">
        <v>77</v>
      </c>
      <c r="C6" s="131"/>
      <c r="D6" s="131"/>
      <c r="E6" s="131"/>
      <c r="F6" s="131"/>
      <c r="G6" s="133">
        <f t="shared" si="0"/>
        <v>0</v>
      </c>
      <c r="H6" s="132"/>
    </row>
    <row r="7" spans="1:8" s="105" customFormat="1" ht="15" customHeight="1">
      <c r="A7" s="98"/>
      <c r="B7" s="513" t="s">
        <v>78</v>
      </c>
      <c r="C7" s="131"/>
      <c r="D7" s="131"/>
      <c r="E7" s="131"/>
      <c r="F7" s="131"/>
      <c r="G7" s="133">
        <f t="shared" si="0"/>
        <v>0</v>
      </c>
      <c r="H7" s="132"/>
    </row>
    <row r="8" spans="1:8" s="105" customFormat="1" ht="15" customHeight="1">
      <c r="A8" s="98"/>
      <c r="B8" s="513" t="s">
        <v>79</v>
      </c>
      <c r="C8" s="131"/>
      <c r="D8" s="131"/>
      <c r="E8" s="131"/>
      <c r="F8" s="131"/>
      <c r="G8" s="133">
        <f t="shared" si="0"/>
        <v>0</v>
      </c>
      <c r="H8" s="132"/>
    </row>
    <row r="9" spans="1:8" s="105" customFormat="1" ht="15" customHeight="1">
      <c r="A9" s="98"/>
      <c r="B9" s="513" t="s">
        <v>80</v>
      </c>
      <c r="C9" s="134"/>
      <c r="D9" s="134"/>
      <c r="E9" s="134"/>
      <c r="F9" s="134"/>
      <c r="G9" s="127">
        <f t="shared" si="0"/>
        <v>0</v>
      </c>
      <c r="H9" s="96"/>
    </row>
    <row r="10" spans="1:8" s="105" customFormat="1" ht="15" customHeight="1">
      <c r="A10" s="98"/>
      <c r="B10" s="513" t="s">
        <v>81</v>
      </c>
      <c r="C10" s="129"/>
      <c r="D10" s="129"/>
      <c r="E10" s="129"/>
      <c r="F10" s="129"/>
      <c r="G10" s="133">
        <f t="shared" si="0"/>
        <v>0</v>
      </c>
      <c r="H10" s="130"/>
    </row>
    <row r="11" spans="1:8" s="105" customFormat="1" ht="13.5">
      <c r="A11" s="98"/>
      <c r="B11" s="513" t="s">
        <v>82</v>
      </c>
      <c r="C11" s="135"/>
      <c r="D11" s="135"/>
      <c r="E11" s="135"/>
      <c r="F11" s="135"/>
      <c r="G11" s="133">
        <f t="shared" si="0"/>
        <v>0</v>
      </c>
      <c r="H11" s="132"/>
    </row>
    <row r="12" spans="1:8" s="105" customFormat="1" ht="15" customHeight="1">
      <c r="A12" s="98"/>
      <c r="B12" s="513" t="s">
        <v>83</v>
      </c>
      <c r="C12" s="135"/>
      <c r="D12" s="135"/>
      <c r="E12" s="135"/>
      <c r="F12" s="135"/>
      <c r="G12" s="133">
        <f t="shared" si="0"/>
        <v>0</v>
      </c>
      <c r="H12" s="132"/>
    </row>
    <row r="13" spans="1:8" s="105" customFormat="1" ht="15" customHeight="1" thickBot="1">
      <c r="A13" s="136"/>
      <c r="B13" s="514" t="s">
        <v>84</v>
      </c>
      <c r="C13" s="137"/>
      <c r="D13" s="137"/>
      <c r="E13" s="137"/>
      <c r="F13" s="137"/>
      <c r="G13" s="138">
        <f t="shared" si="0"/>
        <v>0</v>
      </c>
      <c r="H13" s="100"/>
    </row>
    <row r="14" spans="1:8" s="126" customFormat="1" ht="15" customHeight="1">
      <c r="A14" s="122" t="s">
        <v>50</v>
      </c>
      <c r="B14" s="123" t="s">
        <v>85</v>
      </c>
      <c r="C14" s="124">
        <f>C15+C16+C17+C18+C19+C20+C21+C23+C24</f>
        <v>0</v>
      </c>
      <c r="D14" s="124">
        <f>D15+D16+D17+D18+D19+D20+D21+D23+D24</f>
        <v>0</v>
      </c>
      <c r="E14" s="124">
        <f>E15+E16+E17+E18+E19+E20+E21+E23+E24</f>
        <v>0</v>
      </c>
      <c r="F14" s="124">
        <f>F15+F16+F17+F18+F19+F20+F21+F23+F24</f>
        <v>0</v>
      </c>
      <c r="G14" s="124">
        <f t="shared" si="0"/>
        <v>0</v>
      </c>
      <c r="H14" s="125"/>
    </row>
    <row r="15" spans="1:8" s="140" customFormat="1" ht="15" customHeight="1">
      <c r="A15" s="139"/>
      <c r="B15" s="513" t="s">
        <v>86</v>
      </c>
      <c r="C15" s="127"/>
      <c r="D15" s="127"/>
      <c r="E15" s="127"/>
      <c r="F15" s="127"/>
      <c r="G15" s="127">
        <f t="shared" si="0"/>
        <v>0</v>
      </c>
      <c r="H15" s="128"/>
    </row>
    <row r="16" spans="1:8" s="140" customFormat="1" ht="15" customHeight="1">
      <c r="A16" s="139"/>
      <c r="B16" s="515" t="s">
        <v>87</v>
      </c>
      <c r="C16" s="127"/>
      <c r="D16" s="127"/>
      <c r="E16" s="127"/>
      <c r="F16" s="127"/>
      <c r="G16" s="129">
        <f t="shared" si="0"/>
        <v>0</v>
      </c>
      <c r="H16" s="130"/>
    </row>
    <row r="17" spans="1:8" s="105" customFormat="1" ht="15" customHeight="1">
      <c r="A17" s="143"/>
      <c r="B17" s="513" t="s">
        <v>88</v>
      </c>
      <c r="C17" s="129"/>
      <c r="D17" s="129"/>
      <c r="E17" s="129"/>
      <c r="F17" s="129"/>
      <c r="G17" s="129">
        <f t="shared" si="0"/>
        <v>0</v>
      </c>
      <c r="H17" s="130"/>
    </row>
    <row r="18" spans="1:8" s="105" customFormat="1" ht="15" customHeight="1">
      <c r="A18" s="143"/>
      <c r="B18" s="513" t="s">
        <v>89</v>
      </c>
      <c r="C18" s="144"/>
      <c r="D18" s="129"/>
      <c r="E18" s="129"/>
      <c r="F18" s="129"/>
      <c r="G18" s="129">
        <f t="shared" si="0"/>
        <v>0</v>
      </c>
      <c r="H18" s="130"/>
    </row>
    <row r="19" spans="1:8" s="105" customFormat="1" ht="15" customHeight="1">
      <c r="A19" s="143"/>
      <c r="B19" s="513" t="s">
        <v>90</v>
      </c>
      <c r="C19" s="129"/>
      <c r="D19" s="129"/>
      <c r="E19" s="129"/>
      <c r="F19" s="129"/>
      <c r="G19" s="129">
        <f t="shared" si="0"/>
        <v>0</v>
      </c>
      <c r="H19" s="130"/>
    </row>
    <row r="20" spans="1:8" s="105" customFormat="1" ht="15" customHeight="1">
      <c r="A20" s="143"/>
      <c r="B20" s="513" t="s">
        <v>91</v>
      </c>
      <c r="C20" s="129"/>
      <c r="D20" s="129"/>
      <c r="E20" s="129"/>
      <c r="F20" s="129"/>
      <c r="G20" s="129">
        <f t="shared" si="0"/>
        <v>0</v>
      </c>
      <c r="H20" s="130"/>
    </row>
    <row r="21" spans="1:8" s="105" customFormat="1" ht="15" customHeight="1">
      <c r="A21" s="143"/>
      <c r="B21" s="513" t="s">
        <v>92</v>
      </c>
      <c r="C21" s="129"/>
      <c r="D21" s="129"/>
      <c r="E21" s="129"/>
      <c r="F21" s="129"/>
      <c r="G21" s="129">
        <f t="shared" si="0"/>
        <v>0</v>
      </c>
      <c r="H21" s="130"/>
    </row>
    <row r="22" spans="1:8" s="105" customFormat="1" ht="15" customHeight="1">
      <c r="A22" s="139"/>
      <c r="B22" s="513" t="s">
        <v>93</v>
      </c>
      <c r="C22" s="144"/>
      <c r="D22" s="144"/>
      <c r="E22" s="144"/>
      <c r="F22" s="144"/>
      <c r="G22" s="129">
        <f t="shared" ref="G22:G44" si="1">SUM(D22:F22)</f>
        <v>0</v>
      </c>
      <c r="H22" s="130"/>
    </row>
    <row r="23" spans="1:8" s="105" customFormat="1" ht="15" customHeight="1">
      <c r="A23" s="139"/>
      <c r="B23" s="513" t="s">
        <v>94</v>
      </c>
      <c r="C23" s="144"/>
      <c r="D23" s="6"/>
      <c r="E23" s="129"/>
      <c r="F23" s="6"/>
      <c r="G23" s="129">
        <f t="shared" si="1"/>
        <v>0</v>
      </c>
      <c r="H23" s="130"/>
    </row>
    <row r="24" spans="1:8" s="105" customFormat="1" ht="15" customHeight="1" thickBot="1">
      <c r="A24" s="139"/>
      <c r="B24" s="513" t="s">
        <v>95</v>
      </c>
      <c r="C24" s="144"/>
      <c r="D24" s="144"/>
      <c r="E24" s="144"/>
      <c r="F24" s="144"/>
      <c r="G24" s="127">
        <f t="shared" si="1"/>
        <v>0</v>
      </c>
      <c r="H24" s="99"/>
    </row>
    <row r="25" spans="1:8" s="105" customFormat="1" ht="15" customHeight="1">
      <c r="A25" s="145" t="s">
        <v>57</v>
      </c>
      <c r="B25" s="146" t="s">
        <v>96</v>
      </c>
      <c r="C25" s="147">
        <f>C26+C27+C28+C29+C30+C31+C32+C33+C34+C35</f>
        <v>0</v>
      </c>
      <c r="D25" s="147">
        <f>D26+D27+D28+D29+D30+D31+D32+D33+D34+D35</f>
        <v>0</v>
      </c>
      <c r="E25" s="147">
        <f>E26+E27+E28+E29+E30+E31+E32+E33+E34+E35</f>
        <v>0</v>
      </c>
      <c r="F25" s="147">
        <f>F26+F27+F28+F29+F30+F31+F32+F33+F34+F35</f>
        <v>0</v>
      </c>
      <c r="G25" s="147">
        <f t="shared" si="1"/>
        <v>0</v>
      </c>
      <c r="H25" s="148"/>
    </row>
    <row r="26" spans="1:8" s="140" customFormat="1" ht="15" customHeight="1">
      <c r="A26" s="149"/>
      <c r="B26" s="513" t="s">
        <v>75</v>
      </c>
      <c r="C26" s="134"/>
      <c r="D26" s="134"/>
      <c r="E26" s="134"/>
      <c r="F26" s="134"/>
      <c r="G26" s="127">
        <f t="shared" si="1"/>
        <v>0</v>
      </c>
      <c r="H26" s="96"/>
    </row>
    <row r="27" spans="1:8" s="105" customFormat="1" ht="15" customHeight="1">
      <c r="A27" s="149"/>
      <c r="B27" s="513" t="s">
        <v>76</v>
      </c>
      <c r="C27" s="150"/>
      <c r="D27" s="150"/>
      <c r="E27" s="150"/>
      <c r="F27" s="150"/>
      <c r="G27" s="133">
        <f t="shared" si="1"/>
        <v>0</v>
      </c>
      <c r="H27" s="132"/>
    </row>
    <row r="28" spans="1:8" s="105" customFormat="1" ht="25.5">
      <c r="A28" s="149"/>
      <c r="B28" s="513" t="s">
        <v>77</v>
      </c>
      <c r="C28" s="151"/>
      <c r="D28" s="151"/>
      <c r="E28" s="151"/>
      <c r="F28" s="151"/>
      <c r="G28" s="142">
        <f t="shared" si="1"/>
        <v>0</v>
      </c>
      <c r="H28" s="152"/>
    </row>
    <row r="29" spans="1:8" s="105" customFormat="1" ht="15" customHeight="1">
      <c r="A29" s="149"/>
      <c r="B29" s="513" t="s">
        <v>78</v>
      </c>
      <c r="C29" s="144"/>
      <c r="D29" s="144"/>
      <c r="E29" s="144"/>
      <c r="F29" s="144"/>
      <c r="G29" s="129">
        <f t="shared" si="1"/>
        <v>0</v>
      </c>
      <c r="H29" s="130"/>
    </row>
    <row r="30" spans="1:8" s="105" customFormat="1" ht="15" customHeight="1">
      <c r="A30" s="149"/>
      <c r="B30" s="513" t="s">
        <v>79</v>
      </c>
      <c r="C30" s="133"/>
      <c r="D30" s="133"/>
      <c r="E30" s="133"/>
      <c r="F30" s="133"/>
      <c r="G30" s="133">
        <f t="shared" si="1"/>
        <v>0</v>
      </c>
      <c r="H30" s="130"/>
    </row>
    <row r="31" spans="1:8" s="105" customFormat="1" ht="15" customHeight="1">
      <c r="A31" s="149"/>
      <c r="B31" s="513" t="s">
        <v>80</v>
      </c>
      <c r="C31" s="153"/>
      <c r="D31" s="127"/>
      <c r="E31" s="127"/>
      <c r="F31" s="127"/>
      <c r="G31" s="127">
        <f t="shared" si="1"/>
        <v>0</v>
      </c>
      <c r="H31" s="96"/>
    </row>
    <row r="32" spans="1:8" s="105" customFormat="1" ht="15" customHeight="1">
      <c r="A32" s="149"/>
      <c r="B32" s="513" t="s">
        <v>81</v>
      </c>
      <c r="C32" s="154"/>
      <c r="D32" s="154"/>
      <c r="E32" s="134"/>
      <c r="F32" s="154"/>
      <c r="G32" s="127">
        <f t="shared" si="1"/>
        <v>0</v>
      </c>
      <c r="H32" s="96"/>
    </row>
    <row r="33" spans="1:8" s="105" customFormat="1" ht="15" customHeight="1">
      <c r="A33" s="149"/>
      <c r="B33" s="513" t="s">
        <v>82</v>
      </c>
      <c r="C33" s="144"/>
      <c r="D33" s="144"/>
      <c r="E33" s="144"/>
      <c r="F33" s="144"/>
      <c r="G33" s="129">
        <f t="shared" si="1"/>
        <v>0</v>
      </c>
      <c r="H33" s="130"/>
    </row>
    <row r="34" spans="1:8" s="105" customFormat="1" ht="15" customHeight="1">
      <c r="A34" s="149"/>
      <c r="B34" s="513" t="s">
        <v>83</v>
      </c>
      <c r="C34" s="144"/>
      <c r="D34" s="144"/>
      <c r="E34" s="144"/>
      <c r="F34" s="144"/>
      <c r="G34" s="129">
        <f t="shared" si="1"/>
        <v>0</v>
      </c>
      <c r="H34" s="132"/>
    </row>
    <row r="35" spans="1:8" s="105" customFormat="1" ht="15" customHeight="1" thickBot="1">
      <c r="A35" s="155"/>
      <c r="B35" s="514" t="s">
        <v>84</v>
      </c>
      <c r="C35" s="156"/>
      <c r="D35" s="156"/>
      <c r="E35" s="156"/>
      <c r="F35" s="156"/>
      <c r="G35" s="117">
        <f t="shared" si="1"/>
        <v>0</v>
      </c>
      <c r="H35" s="157"/>
    </row>
    <row r="36" spans="1:8" s="126" customFormat="1" ht="15" customHeight="1">
      <c r="A36" s="158" t="s">
        <v>279</v>
      </c>
      <c r="B36" s="159" t="s">
        <v>58</v>
      </c>
      <c r="C36" s="160">
        <f>C37+C38+C39+C40+C41+C42+C43+C44+C45+C46</f>
        <v>0</v>
      </c>
      <c r="D36" s="160">
        <f>D37+D38+D39+D40+D41+D42+D43+D44+D45+D46</f>
        <v>0</v>
      </c>
      <c r="E36" s="160">
        <f>E37+E38+E39+E40+E41+E42+E43+E44+E45+E46</f>
        <v>0</v>
      </c>
      <c r="F36" s="160">
        <f>F37+F38+F39+F40+F41+F42+F43+F44+F45+F46</f>
        <v>0</v>
      </c>
      <c r="G36" s="161">
        <f t="shared" si="1"/>
        <v>0</v>
      </c>
      <c r="H36" s="162"/>
    </row>
    <row r="37" spans="1:8" s="140" customFormat="1" ht="15" customHeight="1">
      <c r="A37" s="149"/>
      <c r="B37" s="513" t="s">
        <v>97</v>
      </c>
      <c r="C37" s="134"/>
      <c r="D37" s="134"/>
      <c r="E37" s="134"/>
      <c r="F37" s="134"/>
      <c r="G37" s="127">
        <f t="shared" si="1"/>
        <v>0</v>
      </c>
      <c r="H37" s="163"/>
    </row>
    <row r="38" spans="1:8" s="105" customFormat="1" ht="15" customHeight="1">
      <c r="A38" s="149"/>
      <c r="B38" s="513" t="s">
        <v>87</v>
      </c>
      <c r="C38" s="144"/>
      <c r="D38" s="144"/>
      <c r="E38" s="144"/>
      <c r="F38" s="144"/>
      <c r="G38" s="129">
        <f t="shared" si="1"/>
        <v>0</v>
      </c>
      <c r="H38" s="132"/>
    </row>
    <row r="39" spans="1:8" s="105" customFormat="1" ht="15" customHeight="1">
      <c r="A39" s="149"/>
      <c r="B39" s="513" t="s">
        <v>98</v>
      </c>
      <c r="C39" s="144"/>
      <c r="D39" s="144"/>
      <c r="E39" s="144"/>
      <c r="F39" s="144"/>
      <c r="G39" s="129">
        <f t="shared" si="1"/>
        <v>0</v>
      </c>
      <c r="H39" s="132"/>
    </row>
    <row r="40" spans="1:8" s="105" customFormat="1" ht="15" customHeight="1">
      <c r="A40" s="149"/>
      <c r="B40" s="513" t="s">
        <v>89</v>
      </c>
      <c r="C40" s="144"/>
      <c r="D40" s="144"/>
      <c r="E40" s="144"/>
      <c r="F40" s="144"/>
      <c r="G40" s="129">
        <f t="shared" si="1"/>
        <v>0</v>
      </c>
      <c r="H40" s="132"/>
    </row>
    <row r="41" spans="1:8" s="105" customFormat="1" ht="15" customHeight="1">
      <c r="A41" s="149"/>
      <c r="B41" s="513" t="s">
        <v>99</v>
      </c>
      <c r="C41" s="144"/>
      <c r="D41" s="144"/>
      <c r="E41" s="144"/>
      <c r="F41" s="144"/>
      <c r="G41" s="129">
        <f t="shared" si="1"/>
        <v>0</v>
      </c>
      <c r="H41" s="132"/>
    </row>
    <row r="42" spans="1:8" s="105" customFormat="1" ht="15" customHeight="1">
      <c r="A42" s="149"/>
      <c r="B42" s="513" t="s">
        <v>100</v>
      </c>
      <c r="C42" s="144"/>
      <c r="D42" s="144"/>
      <c r="E42" s="144"/>
      <c r="F42" s="144"/>
      <c r="G42" s="129">
        <f t="shared" si="1"/>
        <v>0</v>
      </c>
      <c r="H42" s="132"/>
    </row>
    <row r="43" spans="1:8" s="105" customFormat="1" ht="15" customHeight="1">
      <c r="A43" s="149"/>
      <c r="B43" s="513" t="s">
        <v>101</v>
      </c>
      <c r="C43" s="144"/>
      <c r="D43" s="144"/>
      <c r="E43" s="144"/>
      <c r="F43" s="144"/>
      <c r="G43" s="129">
        <f t="shared" si="1"/>
        <v>0</v>
      </c>
      <c r="H43" s="132"/>
    </row>
    <row r="44" spans="1:8" s="105" customFormat="1" ht="15" customHeight="1">
      <c r="A44" s="149"/>
      <c r="B44" s="513" t="s">
        <v>102</v>
      </c>
      <c r="C44" s="144"/>
      <c r="D44" s="144"/>
      <c r="E44" s="144"/>
      <c r="F44" s="144"/>
      <c r="G44" s="129">
        <f t="shared" si="1"/>
        <v>0</v>
      </c>
      <c r="H44" s="132"/>
    </row>
    <row r="45" spans="1:8" s="105" customFormat="1" ht="15" customHeight="1">
      <c r="A45" s="149"/>
      <c r="B45" s="513" t="s">
        <v>103</v>
      </c>
      <c r="C45" s="144"/>
      <c r="D45" s="144"/>
      <c r="E45" s="144"/>
      <c r="F45" s="144"/>
      <c r="G45" s="129">
        <f>SUM(D45:F45)</f>
        <v>0</v>
      </c>
      <c r="H45" s="132"/>
    </row>
    <row r="46" spans="1:8" s="105" customFormat="1" ht="15" customHeight="1" thickBot="1">
      <c r="A46" s="155"/>
      <c r="B46" s="514" t="s">
        <v>104</v>
      </c>
      <c r="C46" s="156"/>
      <c r="D46" s="156"/>
      <c r="E46" s="156"/>
      <c r="F46" s="156"/>
      <c r="G46" s="117">
        <f>SUM(D46:F46)</f>
        <v>0</v>
      </c>
      <c r="H46" s="157"/>
    </row>
    <row r="47" spans="1:8" s="105" customFormat="1" ht="13.5" thickBot="1">
      <c r="B47" s="95"/>
      <c r="C47" s="164"/>
    </row>
    <row r="48" spans="1:8" s="105" customFormat="1" ht="15" customHeight="1" thickBot="1">
      <c r="A48" s="165"/>
      <c r="B48" s="532" t="s">
        <v>105</v>
      </c>
      <c r="C48" s="532"/>
      <c r="D48" s="166"/>
      <c r="E48" s="166"/>
      <c r="F48" s="166"/>
      <c r="G48" s="166"/>
      <c r="H48" s="167"/>
    </row>
    <row r="49" spans="1:8" s="105" customFormat="1" ht="15" customHeight="1">
      <c r="A49" s="168"/>
      <c r="B49" s="169" t="s">
        <v>106</v>
      </c>
      <c r="C49" s="116">
        <f>C3+C14</f>
        <v>0</v>
      </c>
      <c r="D49" s="116">
        <f>D3+D14</f>
        <v>0</v>
      </c>
      <c r="E49" s="116">
        <f>E3+E14</f>
        <v>0</v>
      </c>
      <c r="F49" s="116">
        <f>F3+F14</f>
        <v>0</v>
      </c>
      <c r="G49" s="116">
        <f>SUM(D49:F49)</f>
        <v>0</v>
      </c>
      <c r="H49" s="170"/>
    </row>
    <row r="50" spans="1:8" s="105" customFormat="1" ht="15" customHeight="1" thickBot="1">
      <c r="A50" s="171"/>
      <c r="B50" s="172" t="s">
        <v>107</v>
      </c>
      <c r="C50" s="117">
        <f>C25+C36</f>
        <v>0</v>
      </c>
      <c r="D50" s="117">
        <f>D25+D36</f>
        <v>0</v>
      </c>
      <c r="E50" s="117">
        <f>E25+E36</f>
        <v>0</v>
      </c>
      <c r="F50" s="117">
        <f>F25+F36</f>
        <v>0</v>
      </c>
      <c r="G50" s="117">
        <f>SUM(D50:F50)</f>
        <v>0</v>
      </c>
      <c r="H50" s="173"/>
    </row>
    <row r="51" spans="1:8" s="105" customFormat="1" ht="15" customHeight="1" thickBot="1">
      <c r="A51" s="165"/>
      <c r="B51" s="166" t="s">
        <v>105</v>
      </c>
      <c r="C51" s="174">
        <f>SUM(C49:C50)</f>
        <v>0</v>
      </c>
      <c r="D51" s="174">
        <f>SUM(D49:D50)</f>
        <v>0</v>
      </c>
      <c r="E51" s="174">
        <f>SUM(E49:E50)</f>
        <v>0</v>
      </c>
      <c r="F51" s="174">
        <f>SUM(F49:F50)</f>
        <v>0</v>
      </c>
      <c r="G51" s="174">
        <f>SUM(G49:G50)</f>
        <v>0</v>
      </c>
      <c r="H51" s="175"/>
    </row>
  </sheetData>
  <mergeCells count="6">
    <mergeCell ref="A1:A2"/>
    <mergeCell ref="H1:H2"/>
    <mergeCell ref="B48:C48"/>
    <mergeCell ref="D1:G1"/>
    <mergeCell ref="C1:C2"/>
    <mergeCell ref="B1:B2"/>
  </mergeCells>
  <phoneticPr fontId="0" type="noConversion"/>
  <printOptions horizontalCentered="1"/>
  <pageMargins left="0.39370078740157483" right="0.39370078740157483" top="1.1811023622047245" bottom="1.1811023622047245" header="0.51181102362204722" footer="0.51181102362204722"/>
  <pageSetup paperSize="9" scale="81" orientation="portrait" r:id="rId1"/>
  <headerFooter alignWithMargins="0">
    <oddHeader xml:space="preserve">&amp;C&amp;"Times New Roman,Normál"
PESTERZSÉBETI ÖRMÉNY NEMZETISÉGI ÖNKORMÁNYZAT 2016. ÉVI ÁTADOTT PÉNZESZKÖZEI
(e Ft)&amp;R&amp;"Times New Roman,Normál"3. sz. melléklet&amp;"MS Sans Serif,Normál"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pageSetUpPr fitToPage="1"/>
  </sheetPr>
  <dimension ref="A1:H20"/>
  <sheetViews>
    <sheetView zoomScaleNormal="100" workbookViewId="0">
      <selection activeCell="G5" sqref="G5"/>
    </sheetView>
  </sheetViews>
  <sheetFormatPr defaultRowHeight="12.75"/>
  <cols>
    <col min="1" max="1" width="9.140625" style="107"/>
    <col min="2" max="2" width="69.5703125" style="107" bestFit="1" customWidth="1"/>
    <col min="3" max="3" width="15.28515625" style="107" hidden="1" customWidth="1"/>
    <col min="4" max="5" width="15" style="107" customWidth="1"/>
    <col min="6" max="6" width="17.7109375" style="107" bestFit="1" customWidth="1"/>
    <col min="7" max="7" width="15" style="107" customWidth="1"/>
    <col min="8" max="8" width="15.85546875" style="107" hidden="1" customWidth="1"/>
    <col min="9" max="16384" width="9.140625" style="107"/>
  </cols>
  <sheetData>
    <row r="1" spans="1:8" ht="13.5" thickBot="1">
      <c r="A1" s="533" t="s">
        <v>0</v>
      </c>
      <c r="B1" s="516" t="s">
        <v>108</v>
      </c>
      <c r="C1" s="521" t="s">
        <v>311</v>
      </c>
      <c r="D1" s="540" t="s">
        <v>322</v>
      </c>
      <c r="E1" s="518"/>
      <c r="F1" s="518"/>
      <c r="G1" s="541"/>
      <c r="H1" s="519" t="s">
        <v>312</v>
      </c>
    </row>
    <row r="2" spans="1:8" ht="39" thickBot="1">
      <c r="A2" s="534"/>
      <c r="B2" s="537"/>
      <c r="C2" s="536"/>
      <c r="D2" s="119" t="s">
        <v>2</v>
      </c>
      <c r="E2" s="120" t="s">
        <v>3</v>
      </c>
      <c r="F2" s="120" t="s">
        <v>4</v>
      </c>
      <c r="G2" s="121" t="s">
        <v>5</v>
      </c>
      <c r="H2" s="535"/>
    </row>
    <row r="3" spans="1:8">
      <c r="A3" s="145" t="s">
        <v>109</v>
      </c>
      <c r="B3" s="146" t="s">
        <v>110</v>
      </c>
      <c r="C3" s="146">
        <f>C4</f>
        <v>0</v>
      </c>
      <c r="D3" s="146">
        <f>D4</f>
        <v>0</v>
      </c>
      <c r="E3" s="146">
        <f>E4</f>
        <v>0</v>
      </c>
      <c r="F3" s="146">
        <f>F4</f>
        <v>0</v>
      </c>
      <c r="G3" s="146">
        <f t="shared" ref="G3:G11" si="0">SUM(D3:F3)</f>
        <v>0</v>
      </c>
      <c r="H3" s="317"/>
    </row>
    <row r="4" spans="1:8">
      <c r="A4" s="139" t="s">
        <v>111</v>
      </c>
      <c r="B4" s="178" t="s">
        <v>112</v>
      </c>
      <c r="C4" s="179"/>
      <c r="D4" s="179"/>
      <c r="E4" s="179"/>
      <c r="F4" s="179"/>
      <c r="G4" s="111">
        <f t="shared" si="0"/>
        <v>0</v>
      </c>
      <c r="H4" s="318"/>
    </row>
    <row r="5" spans="1:8" ht="15" customHeight="1">
      <c r="A5" s="180" t="s">
        <v>113</v>
      </c>
      <c r="B5" s="181" t="s">
        <v>114</v>
      </c>
      <c r="C5" s="182">
        <f>C6+C7+C8+C9+C10+C11+C12</f>
        <v>0</v>
      </c>
      <c r="D5" s="182">
        <f>D6+D7+D8+D9+D10+D11+D12</f>
        <v>0</v>
      </c>
      <c r="E5" s="182">
        <f>E6+E7+E8+E9+E10+E11+E12</f>
        <v>0</v>
      </c>
      <c r="F5" s="182">
        <f>F6+F7+F8+F9+F10+F11+F12</f>
        <v>0</v>
      </c>
      <c r="G5" s="182">
        <f t="shared" si="0"/>
        <v>0</v>
      </c>
      <c r="H5" s="312"/>
    </row>
    <row r="6" spans="1:8" ht="15" customHeight="1">
      <c r="A6" s="149" t="s">
        <v>115</v>
      </c>
      <c r="B6" s="183" t="s">
        <v>116</v>
      </c>
      <c r="C6" s="184"/>
      <c r="D6" s="184"/>
      <c r="E6" s="184"/>
      <c r="F6" s="184"/>
      <c r="G6" s="111">
        <f t="shared" si="0"/>
        <v>0</v>
      </c>
      <c r="H6" s="313"/>
    </row>
    <row r="7" spans="1:8" ht="15" customHeight="1">
      <c r="A7" s="149" t="s">
        <v>117</v>
      </c>
      <c r="B7" s="183" t="s">
        <v>118</v>
      </c>
      <c r="C7" s="185"/>
      <c r="D7" s="185"/>
      <c r="E7" s="185"/>
      <c r="F7" s="185"/>
      <c r="G7" s="111">
        <f t="shared" si="0"/>
        <v>0</v>
      </c>
      <c r="H7" s="314"/>
    </row>
    <row r="8" spans="1:8" ht="15" customHeight="1">
      <c r="A8" s="149" t="s">
        <v>119</v>
      </c>
      <c r="B8" s="183" t="s">
        <v>120</v>
      </c>
      <c r="C8" s="186"/>
      <c r="D8" s="186"/>
      <c r="E8" s="186"/>
      <c r="F8" s="186"/>
      <c r="G8" s="111">
        <f t="shared" si="0"/>
        <v>0</v>
      </c>
      <c r="H8" s="315"/>
    </row>
    <row r="9" spans="1:8" ht="15" customHeight="1">
      <c r="A9" s="149" t="s">
        <v>121</v>
      </c>
      <c r="B9" s="183" t="s">
        <v>122</v>
      </c>
      <c r="C9" s="111"/>
      <c r="D9" s="187"/>
      <c r="E9" s="187"/>
      <c r="F9" s="187"/>
      <c r="G9" s="111">
        <f t="shared" si="0"/>
        <v>0</v>
      </c>
      <c r="H9" s="314"/>
    </row>
    <row r="10" spans="1:8" ht="15" customHeight="1">
      <c r="A10" s="149" t="s">
        <v>123</v>
      </c>
      <c r="B10" s="183" t="s">
        <v>124</v>
      </c>
      <c r="C10" s="111"/>
      <c r="D10" s="187"/>
      <c r="E10" s="187"/>
      <c r="F10" s="187"/>
      <c r="G10" s="111">
        <f t="shared" si="0"/>
        <v>0</v>
      </c>
      <c r="H10" s="314"/>
    </row>
    <row r="11" spans="1:8" ht="15" customHeight="1">
      <c r="A11" s="149" t="s">
        <v>125</v>
      </c>
      <c r="B11" s="183" t="s">
        <v>126</v>
      </c>
      <c r="C11" s="188"/>
      <c r="D11" s="188"/>
      <c r="E11" s="188"/>
      <c r="F11" s="188"/>
      <c r="G11" s="111">
        <f t="shared" si="0"/>
        <v>0</v>
      </c>
      <c r="H11" s="313"/>
    </row>
    <row r="12" spans="1:8" ht="15" customHeight="1">
      <c r="A12" s="149" t="s">
        <v>127</v>
      </c>
      <c r="B12" s="178" t="s">
        <v>128</v>
      </c>
      <c r="C12" s="111"/>
      <c r="D12" s="187"/>
      <c r="E12" s="187"/>
      <c r="F12" s="187"/>
      <c r="G12" s="111">
        <f t="shared" ref="G12:G20" si="1">SUM(D12:F12)</f>
        <v>0</v>
      </c>
      <c r="H12" s="314"/>
    </row>
    <row r="13" spans="1:8" ht="15" customHeight="1">
      <c r="A13" s="180" t="s">
        <v>129</v>
      </c>
      <c r="B13" s="181" t="s">
        <v>130</v>
      </c>
      <c r="C13" s="189"/>
      <c r="D13" s="190"/>
      <c r="E13" s="190"/>
      <c r="F13" s="190"/>
      <c r="G13" s="189">
        <f t="shared" si="1"/>
        <v>0</v>
      </c>
      <c r="H13" s="316"/>
    </row>
    <row r="14" spans="1:8" ht="15" customHeight="1">
      <c r="A14" s="180" t="s">
        <v>131</v>
      </c>
      <c r="B14" s="181" t="s">
        <v>132</v>
      </c>
      <c r="C14" s="182">
        <f>C15+C16</f>
        <v>0</v>
      </c>
      <c r="D14" s="182">
        <f>D15+D16</f>
        <v>0</v>
      </c>
      <c r="E14" s="182">
        <f>E15+E16</f>
        <v>0</v>
      </c>
      <c r="F14" s="182">
        <f>F15+F16</f>
        <v>0</v>
      </c>
      <c r="G14" s="191">
        <f t="shared" si="1"/>
        <v>0</v>
      </c>
      <c r="H14" s="316"/>
    </row>
    <row r="15" spans="1:8" ht="15" customHeight="1">
      <c r="A15" s="149" t="s">
        <v>133</v>
      </c>
      <c r="B15" s="183" t="s">
        <v>134</v>
      </c>
      <c r="C15" s="188"/>
      <c r="D15" s="188"/>
      <c r="E15" s="188"/>
      <c r="F15" s="188"/>
      <c r="G15" s="127">
        <f t="shared" si="1"/>
        <v>0</v>
      </c>
      <c r="H15" s="313"/>
    </row>
    <row r="16" spans="1:8">
      <c r="A16" s="149" t="s">
        <v>135</v>
      </c>
      <c r="B16" s="183" t="s">
        <v>136</v>
      </c>
      <c r="C16" s="111"/>
      <c r="D16" s="111"/>
      <c r="E16" s="111"/>
      <c r="F16" s="111"/>
      <c r="G16" s="14">
        <f t="shared" si="1"/>
        <v>0</v>
      </c>
      <c r="H16" s="315"/>
    </row>
    <row r="17" spans="1:8">
      <c r="A17" s="180" t="s">
        <v>137</v>
      </c>
      <c r="B17" s="181" t="s">
        <v>138</v>
      </c>
      <c r="C17" s="189"/>
      <c r="D17" s="189"/>
      <c r="E17" s="189"/>
      <c r="F17" s="189"/>
      <c r="G17" s="189">
        <f t="shared" si="1"/>
        <v>0</v>
      </c>
      <c r="H17" s="319"/>
    </row>
    <row r="18" spans="1:8">
      <c r="A18" s="180" t="s">
        <v>139</v>
      </c>
      <c r="B18" s="181" t="s">
        <v>140</v>
      </c>
      <c r="C18" s="189"/>
      <c r="D18" s="189"/>
      <c r="E18" s="189"/>
      <c r="F18" s="189"/>
      <c r="G18" s="189">
        <f t="shared" si="1"/>
        <v>0</v>
      </c>
      <c r="H18" s="319"/>
    </row>
    <row r="19" spans="1:8" ht="13.5" thickBot="1">
      <c r="A19" s="192" t="s">
        <v>141</v>
      </c>
      <c r="B19" s="193" t="s">
        <v>142</v>
      </c>
      <c r="C19" s="194"/>
      <c r="D19" s="194">
        <f>(D3+D5+D13+D14)*27%</f>
        <v>0</v>
      </c>
      <c r="E19" s="194">
        <f>(E3+E5+E13+E14)*27%</f>
        <v>0</v>
      </c>
      <c r="F19" s="194">
        <f>(F3+F5+F13+F14)*27%</f>
        <v>0</v>
      </c>
      <c r="G19" s="194">
        <f t="shared" si="1"/>
        <v>0</v>
      </c>
      <c r="H19" s="195"/>
    </row>
    <row r="20" spans="1:8" s="199" customFormat="1" ht="35.25" customHeight="1" thickBot="1">
      <c r="A20" s="196" t="s">
        <v>51</v>
      </c>
      <c r="B20" s="197" t="s">
        <v>143</v>
      </c>
      <c r="C20" s="197">
        <f>C3+C5+C13+C14+C17+C18+C19</f>
        <v>0</v>
      </c>
      <c r="D20" s="197">
        <f>D3+D5+D13+D14+D17+D18+D19</f>
        <v>0</v>
      </c>
      <c r="E20" s="197">
        <f>E3+E5+E13+E14+E17+E18+E19</f>
        <v>0</v>
      </c>
      <c r="F20" s="197">
        <f>F3+F5+F13+F14+F17+F18+F19</f>
        <v>0</v>
      </c>
      <c r="G20" s="197">
        <f t="shared" si="1"/>
        <v>0</v>
      </c>
      <c r="H20" s="198"/>
    </row>
  </sheetData>
  <mergeCells count="5">
    <mergeCell ref="A1:A2"/>
    <mergeCell ref="H1:H2"/>
    <mergeCell ref="C1:C2"/>
    <mergeCell ref="B1:B2"/>
    <mergeCell ref="D1:G1"/>
  </mergeCells>
  <phoneticPr fontId="0" type="noConversion"/>
  <printOptions horizontalCentered="1"/>
  <pageMargins left="0.59055118110236227" right="0.59055118110236227" top="1.1811023622047245" bottom="1.1811023622047245" header="0.51181102362204722" footer="0.39370078740157483"/>
  <pageSetup paperSize="9" scale="96" orientation="landscape" r:id="rId1"/>
  <headerFooter alignWithMargins="0">
    <oddHeader xml:space="preserve">&amp;C&amp;"Times New Roman,Normál"PESTERZSÉBETI ÖRMÉNY NEMZETISÉGI  ÖNKORMÁNYZAT 2016. ÉVI BERUHÁZÁSI KIADÁSAI 
(e Ft)
&amp;R&amp;"Times New Roman,Normál"4. sz. melléklet&amp;"MS Sans Serif,Normál"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I14"/>
  <sheetViews>
    <sheetView zoomScaleNormal="100" workbookViewId="0">
      <selection activeCell="F5" sqref="F5"/>
    </sheetView>
  </sheetViews>
  <sheetFormatPr defaultRowHeight="12.75"/>
  <cols>
    <col min="1" max="1" width="9.140625" style="118"/>
    <col min="2" max="2" width="63.5703125" style="218" bestFit="1" customWidth="1"/>
    <col min="3" max="4" width="14.85546875" style="118" hidden="1" customWidth="1"/>
    <col min="5" max="5" width="14.140625" style="118" customWidth="1"/>
    <col min="6" max="6" width="14.85546875" style="118" customWidth="1"/>
    <col min="7" max="7" width="14.5703125" style="118" customWidth="1"/>
    <col min="8" max="8" width="13.7109375" style="118" customWidth="1"/>
    <col min="9" max="9" width="12.85546875" style="118" hidden="1" customWidth="1"/>
    <col min="10" max="16384" width="9.140625" style="118"/>
  </cols>
  <sheetData>
    <row r="1" spans="1:9" ht="26.25" thickBot="1">
      <c r="A1" s="538" t="s">
        <v>0</v>
      </c>
      <c r="B1" s="528" t="s">
        <v>108</v>
      </c>
      <c r="C1" s="108" t="s">
        <v>72</v>
      </c>
      <c r="D1" s="521" t="s">
        <v>311</v>
      </c>
      <c r="E1" s="540" t="s">
        <v>322</v>
      </c>
      <c r="F1" s="518"/>
      <c r="G1" s="518"/>
      <c r="H1" s="541"/>
      <c r="I1" s="519" t="s">
        <v>312</v>
      </c>
    </row>
    <row r="2" spans="1:9" ht="39" thickBot="1">
      <c r="A2" s="539"/>
      <c r="B2" s="529"/>
      <c r="C2" s="109"/>
      <c r="D2" s="522"/>
      <c r="E2" s="79" t="s">
        <v>2</v>
      </c>
      <c r="F2" s="80" t="s">
        <v>3</v>
      </c>
      <c r="G2" s="80" t="s">
        <v>4</v>
      </c>
      <c r="H2" s="177" t="s">
        <v>5</v>
      </c>
      <c r="I2" s="520"/>
    </row>
    <row r="3" spans="1:9" ht="18" customHeight="1">
      <c r="A3" s="145" t="s">
        <v>144</v>
      </c>
      <c r="B3" s="146" t="s">
        <v>145</v>
      </c>
      <c r="C3" s="200" t="e">
        <f>SUM(C4)+C5+#REF!</f>
        <v>#REF!</v>
      </c>
      <c r="D3" s="201">
        <f>D4+D5+D6+D7+D8</f>
        <v>0</v>
      </c>
      <c r="E3" s="201">
        <f>E4+E5+E6+E7+E8</f>
        <v>0</v>
      </c>
      <c r="F3" s="201">
        <f>F4+F5+F6+F7+F8</f>
        <v>0</v>
      </c>
      <c r="G3" s="201">
        <f>G4+G5+G6+G7+G8</f>
        <v>0</v>
      </c>
      <c r="H3" s="201">
        <f t="shared" ref="H3:H14" si="0">SUM(E3:G3)</f>
        <v>0</v>
      </c>
      <c r="I3" s="202"/>
    </row>
    <row r="4" spans="1:9" ht="18" customHeight="1">
      <c r="A4" s="149" t="s">
        <v>146</v>
      </c>
      <c r="B4" s="203" t="s">
        <v>147</v>
      </c>
      <c r="C4" s="184" t="e">
        <f>SUM(#REF!)</f>
        <v>#REF!</v>
      </c>
      <c r="D4" s="184"/>
      <c r="E4" s="184"/>
      <c r="F4" s="184"/>
      <c r="G4" s="184"/>
      <c r="H4" s="184">
        <f t="shared" si="0"/>
        <v>0</v>
      </c>
      <c r="I4" s="204"/>
    </row>
    <row r="5" spans="1:9" ht="18" customHeight="1">
      <c r="A5" s="149" t="s">
        <v>148</v>
      </c>
      <c r="B5" s="203" t="s">
        <v>149</v>
      </c>
      <c r="C5" s="184" t="e">
        <f>SUM(#REF!)</f>
        <v>#REF!</v>
      </c>
      <c r="D5" s="184"/>
      <c r="E5" s="184"/>
      <c r="F5" s="184"/>
      <c r="G5" s="184"/>
      <c r="H5" s="184">
        <f t="shared" si="0"/>
        <v>0</v>
      </c>
      <c r="I5" s="207"/>
    </row>
    <row r="6" spans="1:9" ht="18" customHeight="1">
      <c r="A6" s="149" t="s">
        <v>150</v>
      </c>
      <c r="B6" s="203" t="s">
        <v>151</v>
      </c>
      <c r="C6" s="209" t="e">
        <f>SUM(#REF!)</f>
        <v>#REF!</v>
      </c>
      <c r="D6" s="210"/>
      <c r="E6" s="210"/>
      <c r="F6" s="210"/>
      <c r="G6" s="210"/>
      <c r="H6" s="210">
        <f t="shared" si="0"/>
        <v>0</v>
      </c>
      <c r="I6" s="204"/>
    </row>
    <row r="7" spans="1:9" ht="18" customHeight="1">
      <c r="A7" s="149" t="s">
        <v>152</v>
      </c>
      <c r="B7" s="203" t="s">
        <v>153</v>
      </c>
      <c r="C7" s="205"/>
      <c r="D7" s="205"/>
      <c r="E7" s="205"/>
      <c r="F7" s="205"/>
      <c r="G7" s="205"/>
      <c r="H7" s="205">
        <f t="shared" si="0"/>
        <v>0</v>
      </c>
      <c r="I7" s="206"/>
    </row>
    <row r="8" spans="1:9" ht="18" customHeight="1">
      <c r="A8" s="149" t="s">
        <v>154</v>
      </c>
      <c r="B8" s="183" t="s">
        <v>155</v>
      </c>
      <c r="C8" s="205"/>
      <c r="D8" s="210"/>
      <c r="E8" s="210"/>
      <c r="F8" s="210"/>
      <c r="G8" s="210"/>
      <c r="H8" s="210">
        <f t="shared" si="0"/>
        <v>0</v>
      </c>
      <c r="I8" s="204"/>
    </row>
    <row r="9" spans="1:9" ht="18" customHeight="1">
      <c r="A9" s="180" t="s">
        <v>156</v>
      </c>
      <c r="B9" s="181" t="s">
        <v>157</v>
      </c>
      <c r="C9" s="208"/>
      <c r="D9" s="182"/>
      <c r="E9" s="182"/>
      <c r="F9" s="182"/>
      <c r="G9" s="182"/>
      <c r="H9" s="182">
        <f t="shared" si="0"/>
        <v>0</v>
      </c>
      <c r="I9" s="211"/>
    </row>
    <row r="10" spans="1:9" ht="18" customHeight="1">
      <c r="A10" s="180" t="s">
        <v>158</v>
      </c>
      <c r="B10" s="181" t="s">
        <v>159</v>
      </c>
      <c r="C10" s="208"/>
      <c r="D10" s="182">
        <f>D11+D12</f>
        <v>0</v>
      </c>
      <c r="E10" s="182">
        <f>E11+E12</f>
        <v>0</v>
      </c>
      <c r="F10" s="182">
        <f>F11+F12</f>
        <v>0</v>
      </c>
      <c r="G10" s="182">
        <f>G11+G12</f>
        <v>0</v>
      </c>
      <c r="H10" s="182">
        <f t="shared" si="0"/>
        <v>0</v>
      </c>
      <c r="I10" s="211"/>
    </row>
    <row r="11" spans="1:9">
      <c r="A11" s="149" t="s">
        <v>160</v>
      </c>
      <c r="B11" s="141" t="s">
        <v>134</v>
      </c>
      <c r="C11" s="212"/>
      <c r="D11" s="210"/>
      <c r="E11" s="210"/>
      <c r="F11" s="210"/>
      <c r="G11" s="210"/>
      <c r="H11" s="210">
        <f t="shared" si="0"/>
        <v>0</v>
      </c>
      <c r="I11" s="204"/>
    </row>
    <row r="12" spans="1:9" ht="18" customHeight="1">
      <c r="A12" s="149" t="s">
        <v>161</v>
      </c>
      <c r="B12" s="178" t="s">
        <v>162</v>
      </c>
      <c r="C12" s="210"/>
      <c r="D12" s="210"/>
      <c r="E12" s="210"/>
      <c r="F12" s="212"/>
      <c r="G12" s="212"/>
      <c r="H12" s="210">
        <f t="shared" si="0"/>
        <v>0</v>
      </c>
      <c r="I12" s="204"/>
    </row>
    <row r="13" spans="1:9" ht="18" customHeight="1" thickBot="1">
      <c r="A13" s="213" t="s">
        <v>163</v>
      </c>
      <c r="B13" s="214" t="s">
        <v>164</v>
      </c>
      <c r="C13" s="215"/>
      <c r="D13" s="216">
        <f>(D3+D9+D10)*27%</f>
        <v>0</v>
      </c>
      <c r="E13" s="216">
        <f>(E3+E9+E10)*27%</f>
        <v>0</v>
      </c>
      <c r="F13" s="216">
        <f>(F3+F9+F10)*27%</f>
        <v>0</v>
      </c>
      <c r="G13" s="216">
        <f>(G3+G9+G10)*27%</f>
        <v>0</v>
      </c>
      <c r="H13" s="216">
        <f t="shared" si="0"/>
        <v>0</v>
      </c>
      <c r="I13" s="217"/>
    </row>
    <row r="14" spans="1:9" s="199" customFormat="1" ht="35.25" customHeight="1" thickBot="1">
      <c r="A14" s="196"/>
      <c r="B14" s="197" t="s">
        <v>165</v>
      </c>
      <c r="C14" s="197" t="e">
        <f>#REF!+#REF!+#REF!+#REF!+#REF!+C12+C13</f>
        <v>#REF!</v>
      </c>
      <c r="D14" s="197">
        <f>D3+D9+D10+D13</f>
        <v>0</v>
      </c>
      <c r="E14" s="197">
        <f>E3+E9+E10+E13</f>
        <v>0</v>
      </c>
      <c r="F14" s="197">
        <f>F3+F9+F10+F13</f>
        <v>0</v>
      </c>
      <c r="G14" s="197">
        <f>G3+G9+G10+G13</f>
        <v>0</v>
      </c>
      <c r="H14" s="197">
        <f t="shared" si="0"/>
        <v>0</v>
      </c>
      <c r="I14" s="198"/>
    </row>
  </sheetData>
  <mergeCells count="5">
    <mergeCell ref="I1:I2"/>
    <mergeCell ref="A1:A2"/>
    <mergeCell ref="E1:H1"/>
    <mergeCell ref="B1:B2"/>
    <mergeCell ref="D1:D2"/>
  </mergeCells>
  <phoneticPr fontId="0" type="noConversion"/>
  <printOptions horizontalCentered="1" gridLines="1" gridLinesSet="0"/>
  <pageMargins left="0.59055118110236227" right="0.59055118110236227" top="0.98425196850393704" bottom="0.59055118110236227" header="0.39370078740157483" footer="0.39370078740157483"/>
  <pageSetup paperSize="9" orientation="landscape" r:id="rId1"/>
  <headerFooter alignWithMargins="0">
    <oddHeader>&amp;L
     &amp;"MS Sans Serif,Félkövér" &amp;C&amp;"Times New Roman,Normál"
PESTERZSÉBETI ÖRMÉNY NEMZETISÉGI ÖNKORMÁNYZAT  2016. ÉVI FELÚJÍTÁSI  KIADÁSAI 
(e Ft)&amp;"Times New Roman,Félkövér"
&amp;R&amp;"Times New Roman,Normál"5. sz. melléklet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C8" sqref="C8"/>
    </sheetView>
  </sheetViews>
  <sheetFormatPr defaultRowHeight="12.75"/>
  <cols>
    <col min="1" max="1" width="40" customWidth="1"/>
    <col min="2" max="2" width="11.85546875" customWidth="1"/>
    <col min="3" max="3" width="12.5703125" customWidth="1"/>
    <col min="4" max="4" width="11.42578125" bestFit="1" customWidth="1"/>
    <col min="5" max="5" width="10.7109375" bestFit="1" customWidth="1"/>
  </cols>
  <sheetData>
    <row r="1" spans="1:5" ht="24.95" customHeight="1" thickBot="1">
      <c r="A1" s="356" t="s">
        <v>261</v>
      </c>
      <c r="B1" s="357"/>
      <c r="C1" s="357"/>
      <c r="D1" s="357"/>
      <c r="E1" s="357"/>
    </row>
    <row r="2" spans="1:5" ht="24.95" customHeight="1" thickBot="1">
      <c r="A2" s="358" t="s">
        <v>262</v>
      </c>
      <c r="B2" s="359" t="s">
        <v>169</v>
      </c>
      <c r="C2" s="359" t="s">
        <v>170</v>
      </c>
      <c r="D2" s="359" t="s">
        <v>171</v>
      </c>
      <c r="E2" s="360" t="s">
        <v>5</v>
      </c>
    </row>
    <row r="3" spans="1:5" ht="24.95" customHeight="1">
      <c r="A3" s="361" t="s">
        <v>263</v>
      </c>
      <c r="B3" s="362"/>
      <c r="C3" s="362"/>
      <c r="D3" s="362"/>
      <c r="E3" s="363"/>
    </row>
    <row r="4" spans="1:5" ht="24.95" customHeight="1">
      <c r="A4" s="364" t="s">
        <v>264</v>
      </c>
      <c r="B4" s="365"/>
      <c r="C4" s="365"/>
      <c r="D4" s="365"/>
      <c r="E4" s="366"/>
    </row>
    <row r="5" spans="1:5" ht="24.95" customHeight="1">
      <c r="A5" s="364" t="s">
        <v>265</v>
      </c>
      <c r="B5" s="365"/>
      <c r="C5" s="365"/>
      <c r="D5" s="365"/>
      <c r="E5" s="366"/>
    </row>
    <row r="6" spans="1:5" ht="24.95" customHeight="1">
      <c r="A6" s="364" t="s">
        <v>266</v>
      </c>
      <c r="B6" s="365"/>
      <c r="C6" s="365"/>
      <c r="D6" s="365"/>
      <c r="E6" s="366"/>
    </row>
    <row r="7" spans="1:5" ht="24.95" customHeight="1">
      <c r="A7" s="364" t="s">
        <v>198</v>
      </c>
      <c r="B7" s="365"/>
      <c r="C7" s="365"/>
      <c r="D7" s="365"/>
      <c r="E7" s="366"/>
    </row>
    <row r="8" spans="1:5" ht="24.95" customHeight="1" thickBot="1">
      <c r="A8" s="367" t="s">
        <v>267</v>
      </c>
      <c r="B8" s="368"/>
      <c r="C8" s="368"/>
      <c r="D8" s="368"/>
      <c r="E8" s="369"/>
    </row>
    <row r="9" spans="1:5" ht="24.95" customHeight="1" thickBot="1">
      <c r="A9" s="370" t="s">
        <v>268</v>
      </c>
      <c r="B9" s="371">
        <f>SUM(B3:B8)</f>
        <v>0</v>
      </c>
      <c r="C9" s="371">
        <f>SUM(C3:C8)</f>
        <v>0</v>
      </c>
      <c r="D9" s="371">
        <f>SUM(D3:D8)</f>
        <v>0</v>
      </c>
      <c r="E9" s="372">
        <f>SUM(B9:D9)</f>
        <v>0</v>
      </c>
    </row>
    <row r="10" spans="1:5" ht="15.75">
      <c r="A10" s="373"/>
      <c r="B10" s="373"/>
      <c r="C10" s="373"/>
      <c r="D10" s="373"/>
      <c r="E10" s="373"/>
    </row>
    <row r="11" spans="1:5" ht="16.5" thickBot="1">
      <c r="A11" s="356" t="s">
        <v>313</v>
      </c>
      <c r="B11" s="373"/>
      <c r="C11" s="373"/>
      <c r="D11" s="373"/>
      <c r="E11" s="373"/>
    </row>
    <row r="12" spans="1:5" ht="24.95" customHeight="1" thickBot="1">
      <c r="A12" s="358" t="s">
        <v>269</v>
      </c>
      <c r="B12" s="542" t="s">
        <v>270</v>
      </c>
      <c r="C12" s="545"/>
      <c r="D12" s="545"/>
      <c r="E12" s="546"/>
    </row>
    <row r="13" spans="1:5" ht="24.95" customHeight="1">
      <c r="A13" s="374"/>
      <c r="B13" s="547"/>
      <c r="C13" s="548"/>
      <c r="D13" s="548"/>
      <c r="E13" s="549"/>
    </row>
    <row r="14" spans="1:5" ht="24.95" customHeight="1">
      <c r="A14" s="364"/>
      <c r="B14" s="550"/>
      <c r="C14" s="551"/>
      <c r="D14" s="551"/>
      <c r="E14" s="552"/>
    </row>
    <row r="15" spans="1:5" ht="24.95" customHeight="1" thickBot="1">
      <c r="A15" s="375"/>
      <c r="B15" s="553"/>
      <c r="C15" s="554"/>
      <c r="D15" s="554"/>
      <c r="E15" s="555"/>
    </row>
    <row r="16" spans="1:5" ht="24.95" customHeight="1" thickBot="1">
      <c r="A16" s="370" t="s">
        <v>5</v>
      </c>
      <c r="B16" s="542">
        <f>SUM(B13:E15)</f>
        <v>0</v>
      </c>
      <c r="C16" s="543"/>
      <c r="D16" s="543"/>
      <c r="E16" s="544"/>
    </row>
  </sheetData>
  <mergeCells count="5">
    <mergeCell ref="B16:E16"/>
    <mergeCell ref="B12:E12"/>
    <mergeCell ref="B13:E13"/>
    <mergeCell ref="B14:E14"/>
    <mergeCell ref="B15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Roman,Normál"EURÓPAI UNIÓS TÁMOGATÁSOKKAL MEGVALÓSULÓ PROJEKTEK
 BEVÉTELEI, KIADÁSAI, HOZZÁJÁRULÁSOK (e Ft)&amp;R&amp;"Times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L42"/>
  <sheetViews>
    <sheetView topLeftCell="A4" zoomScaleNormal="100" workbookViewId="0">
      <selection activeCell="A32" sqref="A32:E32"/>
    </sheetView>
  </sheetViews>
  <sheetFormatPr defaultRowHeight="12.75"/>
  <cols>
    <col min="1" max="1" width="8.42578125" style="262" bestFit="1" customWidth="1"/>
    <col min="2" max="2" width="47.140625" style="220" customWidth="1"/>
    <col min="3" max="9" width="10.7109375" style="220" customWidth="1"/>
    <col min="10" max="10" width="13.7109375" style="220" bestFit="1" customWidth="1"/>
    <col min="11" max="11" width="12" style="220" bestFit="1" customWidth="1"/>
    <col min="12" max="12" width="12.5703125" style="220" bestFit="1" customWidth="1"/>
    <col min="13" max="16384" width="9.140625" style="220"/>
  </cols>
  <sheetData>
    <row r="1" spans="1:12" ht="42.75" customHeight="1" thickBot="1">
      <c r="A1" s="219" t="s">
        <v>166</v>
      </c>
      <c r="B1" s="219" t="s">
        <v>73</v>
      </c>
      <c r="C1" s="568" t="s">
        <v>167</v>
      </c>
      <c r="D1" s="569"/>
      <c r="E1" s="569"/>
      <c r="F1" s="569"/>
      <c r="G1" s="570"/>
      <c r="H1" s="570"/>
      <c r="I1" s="570"/>
      <c r="J1" s="570"/>
      <c r="K1" s="571" t="s">
        <v>168</v>
      </c>
    </row>
    <row r="2" spans="1:12" ht="43.5" customHeight="1" thickBot="1">
      <c r="A2" s="221"/>
      <c r="B2" s="222"/>
      <c r="C2" s="499" t="s">
        <v>314</v>
      </c>
      <c r="D2" s="500" t="s">
        <v>170</v>
      </c>
      <c r="E2" s="501" t="s">
        <v>171</v>
      </c>
      <c r="F2" s="500" t="s">
        <v>172</v>
      </c>
      <c r="G2" s="501" t="s">
        <v>173</v>
      </c>
      <c r="H2" s="502" t="s">
        <v>275</v>
      </c>
      <c r="I2" s="502" t="s">
        <v>315</v>
      </c>
      <c r="J2" s="503" t="s">
        <v>316</v>
      </c>
      <c r="K2" s="572"/>
    </row>
    <row r="3" spans="1:12">
      <c r="A3" s="223">
        <v>1</v>
      </c>
      <c r="B3" s="224" t="s">
        <v>174</v>
      </c>
      <c r="C3" s="225"/>
      <c r="D3" s="225"/>
      <c r="E3" s="225"/>
      <c r="F3" s="225"/>
      <c r="G3" s="225"/>
      <c r="H3" s="225"/>
      <c r="I3" s="225"/>
      <c r="J3" s="225"/>
      <c r="K3" s="226">
        <f>SUM(C3:J3)</f>
        <v>0</v>
      </c>
    </row>
    <row r="4" spans="1:12">
      <c r="A4" s="227">
        <v>2</v>
      </c>
      <c r="B4" s="228" t="s">
        <v>175</v>
      </c>
      <c r="C4" s="229"/>
      <c r="D4" s="229"/>
      <c r="E4" s="229"/>
      <c r="F4" s="229"/>
      <c r="G4" s="229"/>
      <c r="H4" s="229"/>
      <c r="I4" s="229"/>
      <c r="J4" s="229"/>
      <c r="K4" s="230"/>
    </row>
    <row r="5" spans="1:12">
      <c r="A5" s="227">
        <v>3</v>
      </c>
      <c r="B5" s="228" t="s">
        <v>176</v>
      </c>
      <c r="C5" s="231"/>
      <c r="D5" s="231"/>
      <c r="E5" s="231"/>
      <c r="F5" s="231"/>
      <c r="G5" s="376"/>
      <c r="H5" s="231"/>
      <c r="I5" s="231"/>
      <c r="J5" s="231"/>
      <c r="K5" s="232">
        <f>SUM(C5:J5)</f>
        <v>0</v>
      </c>
    </row>
    <row r="6" spans="1:12" ht="38.25">
      <c r="A6" s="227">
        <v>4</v>
      </c>
      <c r="B6" s="228" t="s">
        <v>177</v>
      </c>
      <c r="C6" s="231"/>
      <c r="D6" s="231"/>
      <c r="E6" s="231"/>
      <c r="F6" s="231"/>
      <c r="G6" s="231"/>
      <c r="H6" s="231"/>
      <c r="I6" s="231"/>
      <c r="J6" s="231"/>
      <c r="K6" s="232">
        <f>SUM(C6:J6)</f>
        <v>0</v>
      </c>
    </row>
    <row r="7" spans="1:12">
      <c r="A7" s="227">
        <v>5</v>
      </c>
      <c r="B7" s="228" t="s">
        <v>178</v>
      </c>
      <c r="C7" s="229"/>
      <c r="D7" s="229"/>
      <c r="E7" s="229"/>
      <c r="F7" s="229"/>
      <c r="G7" s="229"/>
      <c r="H7" s="229"/>
      <c r="I7" s="229"/>
      <c r="J7" s="229"/>
      <c r="K7" s="230"/>
    </row>
    <row r="8" spans="1:12" ht="25.5">
      <c r="A8" s="227">
        <v>6</v>
      </c>
      <c r="B8" s="228" t="s">
        <v>179</v>
      </c>
      <c r="C8" s="229"/>
      <c r="D8" s="229"/>
      <c r="E8" s="229"/>
      <c r="F8" s="229"/>
      <c r="G8" s="229"/>
      <c r="H8" s="229"/>
      <c r="I8" s="229"/>
      <c r="J8" s="229"/>
      <c r="K8" s="230"/>
    </row>
    <row r="9" spans="1:12" ht="13.5" thickBot="1">
      <c r="A9" s="233">
        <v>7</v>
      </c>
      <c r="B9" s="234" t="s">
        <v>180</v>
      </c>
      <c r="C9" s="235"/>
      <c r="D9" s="235"/>
      <c r="E9" s="235"/>
      <c r="F9" s="235"/>
      <c r="G9" s="235"/>
      <c r="H9" s="235"/>
      <c r="I9" s="235"/>
      <c r="J9" s="236"/>
      <c r="K9" s="237"/>
    </row>
    <row r="10" spans="1:12" s="243" customFormat="1" ht="35.1" customHeight="1" thickBot="1">
      <c r="A10" s="219">
        <v>8</v>
      </c>
      <c r="B10" s="238" t="s">
        <v>181</v>
      </c>
      <c r="C10" s="239">
        <f t="shared" ref="C10:J10" si="0">SUM(C3:C9)</f>
        <v>0</v>
      </c>
      <c r="D10" s="240">
        <f t="shared" si="0"/>
        <v>0</v>
      </c>
      <c r="E10" s="239">
        <f t="shared" si="0"/>
        <v>0</v>
      </c>
      <c r="F10" s="240">
        <f t="shared" si="0"/>
        <v>0</v>
      </c>
      <c r="G10" s="240">
        <f t="shared" si="0"/>
        <v>0</v>
      </c>
      <c r="H10" s="240">
        <f t="shared" si="0"/>
        <v>0</v>
      </c>
      <c r="I10" s="240">
        <f t="shared" si="0"/>
        <v>0</v>
      </c>
      <c r="J10" s="240">
        <f t="shared" si="0"/>
        <v>0</v>
      </c>
      <c r="K10" s="241">
        <f>SUM(C10:J10)</f>
        <v>0</v>
      </c>
      <c r="L10" s="242"/>
    </row>
    <row r="11" spans="1:12" s="243" customFormat="1" ht="12.75" customHeight="1" thickBot="1">
      <c r="A11" s="244"/>
      <c r="B11" s="245"/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2" s="243" customFormat="1" ht="45.75" customHeight="1" thickBot="1">
      <c r="A12" s="219"/>
      <c r="B12" s="219" t="s">
        <v>73</v>
      </c>
      <c r="C12" s="573" t="s">
        <v>182</v>
      </c>
      <c r="D12" s="574"/>
      <c r="E12" s="574"/>
      <c r="F12" s="574"/>
      <c r="G12" s="574"/>
      <c r="H12" s="574"/>
      <c r="I12" s="574"/>
      <c r="J12" s="574"/>
      <c r="K12" s="571" t="s">
        <v>168</v>
      </c>
    </row>
    <row r="13" spans="1:12" ht="43.5" customHeight="1" thickBot="1">
      <c r="A13" s="221"/>
      <c r="B13" s="222"/>
      <c r="C13" s="499" t="s">
        <v>314</v>
      </c>
      <c r="D13" s="500" t="s">
        <v>170</v>
      </c>
      <c r="E13" s="501" t="s">
        <v>171</v>
      </c>
      <c r="F13" s="500" t="s">
        <v>172</v>
      </c>
      <c r="G13" s="501" t="s">
        <v>173</v>
      </c>
      <c r="H13" s="502" t="s">
        <v>275</v>
      </c>
      <c r="I13" s="502" t="s">
        <v>315</v>
      </c>
      <c r="J13" s="503" t="s">
        <v>316</v>
      </c>
      <c r="K13" s="572"/>
    </row>
    <row r="14" spans="1:12" s="243" customFormat="1" ht="35.1" customHeight="1" thickBot="1">
      <c r="A14" s="219">
        <v>10</v>
      </c>
      <c r="B14" s="238" t="s">
        <v>183</v>
      </c>
      <c r="C14" s="246">
        <f t="shared" ref="C14:K14" si="1">SUM(C15:C21)</f>
        <v>0</v>
      </c>
      <c r="D14" s="246">
        <f t="shared" si="1"/>
        <v>0</v>
      </c>
      <c r="E14" s="246">
        <f t="shared" si="1"/>
        <v>0</v>
      </c>
      <c r="F14" s="246">
        <f t="shared" si="1"/>
        <v>0</v>
      </c>
      <c r="G14" s="246">
        <f t="shared" si="1"/>
        <v>0</v>
      </c>
      <c r="H14" s="246">
        <f t="shared" si="1"/>
        <v>0</v>
      </c>
      <c r="I14" s="246">
        <f t="shared" si="1"/>
        <v>0</v>
      </c>
      <c r="J14" s="246">
        <f t="shared" si="1"/>
        <v>0</v>
      </c>
      <c r="K14" s="246">
        <f t="shared" si="1"/>
        <v>0</v>
      </c>
    </row>
    <row r="15" spans="1:12">
      <c r="A15" s="247">
        <v>11</v>
      </c>
      <c r="B15" s="248" t="s">
        <v>184</v>
      </c>
      <c r="C15" s="249"/>
      <c r="D15" s="250"/>
      <c r="E15" s="249"/>
      <c r="F15" s="250"/>
      <c r="G15" s="250"/>
      <c r="H15" s="250"/>
      <c r="I15" s="250"/>
      <c r="J15" s="250"/>
      <c r="K15" s="251">
        <f>SUM(C15:J15)</f>
        <v>0</v>
      </c>
    </row>
    <row r="16" spans="1:12">
      <c r="A16" s="227">
        <v>12</v>
      </c>
      <c r="B16" s="228" t="s">
        <v>185</v>
      </c>
      <c r="C16" s="252"/>
      <c r="D16" s="229"/>
      <c r="E16" s="252"/>
      <c r="F16" s="229"/>
      <c r="G16" s="229"/>
      <c r="H16" s="229"/>
      <c r="I16" s="229"/>
      <c r="J16" s="229"/>
      <c r="K16" s="230"/>
    </row>
    <row r="17" spans="1:12">
      <c r="A17" s="227">
        <v>13</v>
      </c>
      <c r="B17" s="253" t="s">
        <v>186</v>
      </c>
      <c r="C17" s="254"/>
      <c r="D17" s="231"/>
      <c r="E17" s="254"/>
      <c r="F17" s="231"/>
      <c r="G17" s="231"/>
      <c r="H17" s="231"/>
      <c r="I17" s="231"/>
      <c r="J17" s="231"/>
      <c r="K17" s="232">
        <f>SUM(C17:J17)</f>
        <v>0</v>
      </c>
    </row>
    <row r="18" spans="1:12">
      <c r="A18" s="227">
        <v>14</v>
      </c>
      <c r="B18" s="228" t="s">
        <v>187</v>
      </c>
      <c r="C18" s="252"/>
      <c r="D18" s="229"/>
      <c r="E18" s="252"/>
      <c r="F18" s="229"/>
      <c r="G18" s="229"/>
      <c r="H18" s="229"/>
      <c r="I18" s="229"/>
      <c r="J18" s="229"/>
      <c r="K18" s="230"/>
    </row>
    <row r="19" spans="1:12">
      <c r="A19" s="227">
        <v>15</v>
      </c>
      <c r="B19" s="228" t="s">
        <v>188</v>
      </c>
      <c r="C19" s="252"/>
      <c r="D19" s="229"/>
      <c r="E19" s="252"/>
      <c r="F19" s="229"/>
      <c r="G19" s="229"/>
      <c r="H19" s="229"/>
      <c r="I19" s="229"/>
      <c r="J19" s="229"/>
      <c r="K19" s="230"/>
    </row>
    <row r="20" spans="1:12">
      <c r="A20" s="227">
        <v>16</v>
      </c>
      <c r="B20" s="228" t="s">
        <v>189</v>
      </c>
      <c r="C20" s="254"/>
      <c r="D20" s="231"/>
      <c r="E20" s="254"/>
      <c r="F20" s="231"/>
      <c r="G20" s="231"/>
      <c r="H20" s="231"/>
      <c r="I20" s="231"/>
      <c r="J20" s="231"/>
      <c r="K20" s="232"/>
    </row>
    <row r="21" spans="1:12" ht="13.5" thickBot="1">
      <c r="A21" s="233">
        <v>17</v>
      </c>
      <c r="B21" s="234" t="s">
        <v>190</v>
      </c>
      <c r="C21" s="255"/>
      <c r="D21" s="256"/>
      <c r="E21" s="255"/>
      <c r="F21" s="256"/>
      <c r="G21" s="256"/>
      <c r="H21" s="256"/>
      <c r="I21" s="256"/>
      <c r="J21" s="256"/>
      <c r="K21" s="257">
        <f>SUM(C21:J21)</f>
        <v>0</v>
      </c>
    </row>
    <row r="22" spans="1:12" s="243" customFormat="1" ht="38.25" customHeight="1" thickBot="1">
      <c r="A22" s="219">
        <v>18</v>
      </c>
      <c r="B22" s="238" t="s">
        <v>191</v>
      </c>
      <c r="C22" s="246">
        <f t="shared" ref="C22:J22" si="2">SUM(C23:C29)</f>
        <v>0</v>
      </c>
      <c r="D22" s="246">
        <f t="shared" si="2"/>
        <v>0</v>
      </c>
      <c r="E22" s="246">
        <f t="shared" si="2"/>
        <v>0</v>
      </c>
      <c r="F22" s="246">
        <f t="shared" si="2"/>
        <v>0</v>
      </c>
      <c r="G22" s="246">
        <f t="shared" si="2"/>
        <v>0</v>
      </c>
      <c r="H22" s="246">
        <f t="shared" si="2"/>
        <v>0</v>
      </c>
      <c r="I22" s="246">
        <f t="shared" si="2"/>
        <v>0</v>
      </c>
      <c r="J22" s="246">
        <f t="shared" si="2"/>
        <v>0</v>
      </c>
      <c r="K22" s="246">
        <f>SUM(C22:J22)</f>
        <v>0</v>
      </c>
    </row>
    <row r="23" spans="1:12">
      <c r="A23" s="247">
        <v>19</v>
      </c>
      <c r="B23" s="248" t="s">
        <v>192</v>
      </c>
      <c r="C23" s="258"/>
      <c r="D23" s="258"/>
      <c r="E23" s="258"/>
      <c r="F23" s="258"/>
      <c r="G23" s="258"/>
      <c r="H23" s="258"/>
      <c r="I23" s="258"/>
      <c r="J23" s="258"/>
      <c r="K23" s="258">
        <f>SUM(C23:J23)</f>
        <v>0</v>
      </c>
      <c r="L23" s="259"/>
    </row>
    <row r="24" spans="1:12">
      <c r="A24" s="227">
        <v>20</v>
      </c>
      <c r="B24" s="253" t="s">
        <v>185</v>
      </c>
      <c r="C24" s="260"/>
      <c r="D24" s="229"/>
      <c r="E24" s="252"/>
      <c r="F24" s="229"/>
      <c r="G24" s="229"/>
      <c r="H24" s="229"/>
      <c r="I24" s="229"/>
      <c r="J24" s="229"/>
      <c r="K24" s="229"/>
    </row>
    <row r="25" spans="1:12">
      <c r="A25" s="227">
        <v>21</v>
      </c>
      <c r="B25" s="228" t="s">
        <v>193</v>
      </c>
      <c r="C25" s="252"/>
      <c r="D25" s="229"/>
      <c r="E25" s="252"/>
      <c r="F25" s="229"/>
      <c r="G25" s="229"/>
      <c r="H25" s="229"/>
      <c r="I25" s="229"/>
      <c r="J25" s="229"/>
      <c r="K25" s="230"/>
    </row>
    <row r="26" spans="1:12">
      <c r="A26" s="227">
        <v>22</v>
      </c>
      <c r="B26" s="228" t="s">
        <v>187</v>
      </c>
      <c r="C26" s="252"/>
      <c r="D26" s="229"/>
      <c r="E26" s="252"/>
      <c r="F26" s="229"/>
      <c r="G26" s="229"/>
      <c r="H26" s="229"/>
      <c r="I26" s="229"/>
      <c r="J26" s="229"/>
      <c r="K26" s="230"/>
    </row>
    <row r="27" spans="1:12">
      <c r="A27" s="227">
        <v>23</v>
      </c>
      <c r="B27" s="228" t="s">
        <v>188</v>
      </c>
      <c r="C27" s="252"/>
      <c r="D27" s="229"/>
      <c r="E27" s="252"/>
      <c r="F27" s="229"/>
      <c r="G27" s="229"/>
      <c r="H27" s="229"/>
      <c r="I27" s="229"/>
      <c r="J27" s="229"/>
      <c r="K27" s="230"/>
    </row>
    <row r="28" spans="1:12">
      <c r="A28" s="227">
        <v>24</v>
      </c>
      <c r="B28" s="228" t="s">
        <v>189</v>
      </c>
      <c r="C28" s="252"/>
      <c r="D28" s="229"/>
      <c r="E28" s="252"/>
      <c r="F28" s="229"/>
      <c r="G28" s="229"/>
      <c r="H28" s="229"/>
      <c r="I28" s="229"/>
      <c r="J28" s="229"/>
      <c r="K28" s="230"/>
    </row>
    <row r="29" spans="1:12" ht="13.5" thickBot="1">
      <c r="A29" s="233">
        <v>25</v>
      </c>
      <c r="B29" s="234" t="s">
        <v>190</v>
      </c>
      <c r="C29" s="261"/>
      <c r="D29" s="236"/>
      <c r="E29" s="261"/>
      <c r="F29" s="236"/>
      <c r="G29" s="236"/>
      <c r="H29" s="236"/>
      <c r="I29" s="236"/>
      <c r="J29" s="236"/>
      <c r="K29" s="237"/>
    </row>
    <row r="30" spans="1:12" s="243" customFormat="1" ht="35.1" customHeight="1" thickBot="1">
      <c r="A30" s="219">
        <v>26</v>
      </c>
      <c r="B30" s="238" t="s">
        <v>194</v>
      </c>
      <c r="C30" s="246">
        <f t="shared" ref="C30:K30" si="3">C14+C22</f>
        <v>0</v>
      </c>
      <c r="D30" s="246">
        <f t="shared" si="3"/>
        <v>0</v>
      </c>
      <c r="E30" s="246">
        <f t="shared" si="3"/>
        <v>0</v>
      </c>
      <c r="F30" s="246">
        <f t="shared" si="3"/>
        <v>0</v>
      </c>
      <c r="G30" s="246">
        <f t="shared" si="3"/>
        <v>0</v>
      </c>
      <c r="H30" s="246">
        <f t="shared" si="3"/>
        <v>0</v>
      </c>
      <c r="I30" s="246">
        <f t="shared" si="3"/>
        <v>0</v>
      </c>
      <c r="J30" s="246">
        <f t="shared" si="3"/>
        <v>0</v>
      </c>
      <c r="K30" s="246">
        <f t="shared" si="3"/>
        <v>0</v>
      </c>
    </row>
    <row r="31" spans="1:12" ht="13.5" thickBot="1">
      <c r="B31" s="263"/>
    </row>
    <row r="32" spans="1:12" ht="27.75" customHeight="1" thickBot="1">
      <c r="A32" s="573" t="s">
        <v>317</v>
      </c>
      <c r="B32" s="574"/>
      <c r="C32" s="574"/>
      <c r="D32" s="574"/>
      <c r="E32" s="575"/>
      <c r="F32" s="262"/>
    </row>
    <row r="33" spans="1:9" ht="20.100000000000001" customHeight="1" thickBot="1">
      <c r="A33" s="264" t="s">
        <v>166</v>
      </c>
      <c r="B33" s="264" t="s">
        <v>195</v>
      </c>
      <c r="C33" s="562" t="s">
        <v>196</v>
      </c>
      <c r="D33" s="563"/>
      <c r="E33" s="564"/>
    </row>
    <row r="34" spans="1:9" ht="24.75" customHeight="1">
      <c r="A34" s="265" t="s">
        <v>197</v>
      </c>
      <c r="B34" s="266"/>
      <c r="C34" s="565"/>
      <c r="D34" s="566"/>
      <c r="E34" s="567"/>
    </row>
    <row r="35" spans="1:9" ht="20.100000000000001" customHeight="1" thickBot="1">
      <c r="A35" s="267"/>
      <c r="B35" s="268"/>
      <c r="C35" s="559"/>
      <c r="D35" s="560"/>
      <c r="E35" s="561"/>
    </row>
    <row r="36" spans="1:9" ht="20.100000000000001" customHeight="1">
      <c r="A36" s="269"/>
      <c r="B36" s="270"/>
      <c r="C36" s="271"/>
      <c r="D36" s="271"/>
      <c r="E36" s="271"/>
    </row>
    <row r="37" spans="1:9" ht="24" customHeight="1">
      <c r="A37" s="558"/>
      <c r="B37" s="558"/>
      <c r="C37" s="558"/>
      <c r="D37" s="558"/>
      <c r="E37" s="558"/>
      <c r="F37" s="558"/>
      <c r="G37" s="558"/>
      <c r="H37" s="558"/>
      <c r="I37" s="558"/>
    </row>
    <row r="38" spans="1:9">
      <c r="A38" s="557"/>
      <c r="B38" s="557"/>
      <c r="C38" s="557"/>
      <c r="D38" s="557"/>
      <c r="E38" s="557"/>
      <c r="F38" s="557"/>
      <c r="G38" s="557"/>
      <c r="H38" s="557"/>
      <c r="I38" s="557"/>
    </row>
    <row r="39" spans="1:9" ht="27.75" customHeight="1">
      <c r="A39" s="556"/>
      <c r="B39" s="556"/>
      <c r="C39" s="556"/>
      <c r="D39" s="556"/>
      <c r="E39" s="556"/>
      <c r="F39" s="556"/>
      <c r="G39" s="556"/>
      <c r="H39" s="556"/>
      <c r="I39" s="556"/>
    </row>
    <row r="42" spans="1:9">
      <c r="A42" s="220"/>
    </row>
  </sheetData>
  <mergeCells count="11">
    <mergeCell ref="C1:J1"/>
    <mergeCell ref="K1:K2"/>
    <mergeCell ref="C12:J12"/>
    <mergeCell ref="K12:K13"/>
    <mergeCell ref="A32:E32"/>
    <mergeCell ref="A39:I39"/>
    <mergeCell ref="A38:I38"/>
    <mergeCell ref="A37:I37"/>
    <mergeCell ref="C35:E35"/>
    <mergeCell ref="C33:E33"/>
    <mergeCell ref="C34:E34"/>
  </mergeCells>
  <phoneticPr fontId="18" type="noConversion"/>
  <printOptions horizontalCentered="1" verticalCentered="1"/>
  <pageMargins left="0.78740157480314965" right="0.78740157480314965" top="0.86614173228346458" bottom="0.78740157480314965" header="0.51181102362204722" footer="0.51181102362204722"/>
  <pageSetup paperSize="9" scale="58" orientation="landscape" r:id="rId1"/>
  <headerFooter alignWithMargins="0">
    <oddHeader>&amp;CPesterzsébeti Örmény Nemzetiségi Önkormányzat adósságot keletkeztető ügyleteiből eredő 
fizetési kötelezettségeinek bemutatása 
(e Ft)&amp;R7.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pageSetUpPr fitToPage="1"/>
  </sheetPr>
  <dimension ref="A1:F45"/>
  <sheetViews>
    <sheetView zoomScaleNormal="100" workbookViewId="0">
      <selection activeCell="E26" sqref="E26"/>
    </sheetView>
  </sheetViews>
  <sheetFormatPr defaultRowHeight="12.75"/>
  <cols>
    <col min="1" max="1" width="9.140625" style="272"/>
    <col min="2" max="2" width="67.7109375" style="272" bestFit="1" customWidth="1"/>
    <col min="3" max="4" width="14.42578125" style="272" hidden="1" customWidth="1"/>
    <col min="5" max="5" width="15.5703125" style="272" customWidth="1"/>
    <col min="6" max="6" width="14.42578125" style="272" hidden="1" customWidth="1"/>
    <col min="7" max="16384" width="9.140625" style="272"/>
  </cols>
  <sheetData>
    <row r="1" spans="1:6" ht="13.5" thickBot="1">
      <c r="C1" s="354"/>
    </row>
    <row r="2" spans="1:6" s="354" customFormat="1" ht="26.25" thickBot="1">
      <c r="A2" s="390" t="s">
        <v>71</v>
      </c>
      <c r="B2" s="391" t="s">
        <v>251</v>
      </c>
      <c r="C2" s="80" t="s">
        <v>72</v>
      </c>
      <c r="D2" s="80" t="s">
        <v>311</v>
      </c>
      <c r="E2" s="80" t="s">
        <v>322</v>
      </c>
      <c r="F2" s="392" t="s">
        <v>312</v>
      </c>
    </row>
    <row r="3" spans="1:6" ht="15" customHeight="1">
      <c r="A3" s="393" t="s">
        <v>8</v>
      </c>
      <c r="B3" s="394" t="s">
        <v>253</v>
      </c>
      <c r="C3" s="395"/>
      <c r="D3" s="443">
        <f>SUM('1.Bevétel'!C3)</f>
        <v>190</v>
      </c>
      <c r="E3" s="443">
        <f>SUM('1.Bevétel'!G3)</f>
        <v>1191</v>
      </c>
      <c r="F3" s="396">
        <f>E3/D3</f>
        <v>6.2684210526315791</v>
      </c>
    </row>
    <row r="4" spans="1:6" ht="15" customHeight="1">
      <c r="A4" s="397" t="s">
        <v>12</v>
      </c>
      <c r="B4" s="398" t="s">
        <v>280</v>
      </c>
      <c r="C4" s="179"/>
      <c r="D4" s="399"/>
      <c r="E4" s="400"/>
      <c r="F4" s="396"/>
    </row>
    <row r="5" spans="1:6" ht="15" customHeight="1">
      <c r="A5" s="397" t="s">
        <v>13</v>
      </c>
      <c r="B5" s="398" t="s">
        <v>252</v>
      </c>
      <c r="C5" s="111">
        <v>5531246</v>
      </c>
      <c r="D5" s="401"/>
      <c r="E5" s="401"/>
      <c r="F5" s="402"/>
    </row>
    <row r="6" spans="1:6" ht="15" customHeight="1">
      <c r="A6" s="397"/>
      <c r="B6" s="403" t="s">
        <v>281</v>
      </c>
      <c r="C6" s="111"/>
      <c r="D6" s="401"/>
      <c r="E6" s="401"/>
      <c r="F6" s="402"/>
    </row>
    <row r="7" spans="1:6" ht="15" customHeight="1">
      <c r="A7" s="397" t="s">
        <v>17</v>
      </c>
      <c r="B7" s="398" t="s">
        <v>254</v>
      </c>
      <c r="C7" s="111">
        <v>7528939</v>
      </c>
      <c r="D7" s="401"/>
      <c r="E7" s="401"/>
      <c r="F7" s="402"/>
    </row>
    <row r="8" spans="1:6" ht="14.25">
      <c r="A8" s="404"/>
      <c r="B8" s="405" t="s">
        <v>282</v>
      </c>
      <c r="C8" s="406"/>
      <c r="D8" s="407">
        <f>SUM(D3:D7)</f>
        <v>190</v>
      </c>
      <c r="E8" s="407">
        <f>SUM(E3:E7)</f>
        <v>1191</v>
      </c>
      <c r="F8" s="408">
        <f>E8/D8</f>
        <v>6.2684210526315791</v>
      </c>
    </row>
    <row r="9" spans="1:6" ht="15" customHeight="1">
      <c r="A9" s="404" t="s">
        <v>29</v>
      </c>
      <c r="B9" s="403" t="s">
        <v>283</v>
      </c>
      <c r="C9" s="401"/>
      <c r="D9" s="401">
        <f>SUM('1.Bevétel'!C14)</f>
        <v>1332</v>
      </c>
      <c r="E9" s="401">
        <f>SUM('1.Bevétel'!G14)</f>
        <v>74</v>
      </c>
      <c r="F9" s="409">
        <f>E9/D9</f>
        <v>5.5555555555555552E-2</v>
      </c>
    </row>
    <row r="10" spans="1:6" ht="15" customHeight="1" thickBot="1">
      <c r="A10" s="410"/>
      <c r="B10" s="411" t="s">
        <v>284</v>
      </c>
      <c r="C10" s="412">
        <v>398000</v>
      </c>
      <c r="D10" s="412"/>
      <c r="E10" s="412"/>
      <c r="F10" s="413"/>
    </row>
    <row r="11" spans="1:6" ht="15" customHeight="1" thickBot="1">
      <c r="A11" s="414"/>
      <c r="B11" s="415" t="s">
        <v>285</v>
      </c>
      <c r="C11" s="416" t="e">
        <f>#REF!</f>
        <v>#REF!</v>
      </c>
      <c r="D11" s="417">
        <f>SUM(D8:D10)</f>
        <v>1522</v>
      </c>
      <c r="E11" s="417">
        <f>SUM(E8:E10)</f>
        <v>1265</v>
      </c>
      <c r="F11" s="418">
        <f>E11/D11</f>
        <v>0.83114323258869904</v>
      </c>
    </row>
    <row r="12" spans="1:6" ht="15" customHeight="1">
      <c r="A12" s="393" t="s">
        <v>39</v>
      </c>
      <c r="B12" s="419" t="s">
        <v>255</v>
      </c>
      <c r="C12" s="420">
        <v>4242351</v>
      </c>
      <c r="D12" s="420">
        <f>SUM('2.Kiadás'!C3)</f>
        <v>1000</v>
      </c>
      <c r="E12" s="420">
        <f>SUM('2.Kiadás'!G3)</f>
        <v>500</v>
      </c>
      <c r="F12" s="421">
        <f>E12/D12</f>
        <v>0.5</v>
      </c>
    </row>
    <row r="13" spans="1:6" ht="15">
      <c r="A13" s="397" t="s">
        <v>41</v>
      </c>
      <c r="B13" s="422" t="s">
        <v>256</v>
      </c>
      <c r="C13" s="401">
        <v>1325315</v>
      </c>
      <c r="D13" s="401">
        <f>SUM('2.Kiadás'!C4)</f>
        <v>50</v>
      </c>
      <c r="E13" s="401">
        <f>SUM('2.Kiadás'!G4)</f>
        <v>100</v>
      </c>
      <c r="F13" s="409">
        <f>E13/D13</f>
        <v>2</v>
      </c>
    </row>
    <row r="14" spans="1:6" ht="15" customHeight="1">
      <c r="A14" s="397" t="s">
        <v>43</v>
      </c>
      <c r="B14" s="422" t="s">
        <v>286</v>
      </c>
      <c r="C14" s="401">
        <v>2355890</v>
      </c>
      <c r="D14" s="401">
        <f>SUM('2.Kiadás'!C5)</f>
        <v>472</v>
      </c>
      <c r="E14" s="401">
        <f>SUM('2.Kiadás'!G5)</f>
        <v>665</v>
      </c>
      <c r="F14" s="409">
        <f>E14/D14</f>
        <v>1.4088983050847457</v>
      </c>
    </row>
    <row r="15" spans="1:6" ht="15" customHeight="1">
      <c r="A15" s="397"/>
      <c r="B15" s="403" t="s">
        <v>287</v>
      </c>
      <c r="C15" s="401"/>
      <c r="D15" s="401"/>
      <c r="E15" s="401"/>
      <c r="F15" s="409"/>
    </row>
    <row r="16" spans="1:6" ht="15" customHeight="1">
      <c r="A16" s="397" t="s">
        <v>45</v>
      </c>
      <c r="B16" s="422" t="s">
        <v>257</v>
      </c>
      <c r="C16" s="401">
        <v>215751</v>
      </c>
      <c r="D16" s="401"/>
      <c r="E16" s="401"/>
      <c r="F16" s="409"/>
    </row>
    <row r="17" spans="1:6" ht="15">
      <c r="A17" s="397" t="s">
        <v>47</v>
      </c>
      <c r="B17" s="403" t="s">
        <v>48</v>
      </c>
      <c r="C17" s="401"/>
      <c r="D17" s="401"/>
      <c r="E17" s="401"/>
      <c r="F17" s="409"/>
    </row>
    <row r="18" spans="1:6" ht="15">
      <c r="A18" s="397"/>
      <c r="B18" s="88" t="s">
        <v>288</v>
      </c>
      <c r="C18" s="401"/>
      <c r="D18" s="401"/>
      <c r="E18" s="401"/>
      <c r="F18" s="409"/>
    </row>
    <row r="19" spans="1:6" ht="15">
      <c r="A19" s="397"/>
      <c r="B19" s="405" t="s">
        <v>289</v>
      </c>
      <c r="C19" s="401">
        <v>215751</v>
      </c>
      <c r="D19" s="407">
        <f>SUM(D12:D18)</f>
        <v>1522</v>
      </c>
      <c r="E19" s="407">
        <f>SUM(E12:E18)</f>
        <v>1265</v>
      </c>
      <c r="F19" s="408">
        <f>E19/D19</f>
        <v>0.83114323258869904</v>
      </c>
    </row>
    <row r="20" spans="1:6" ht="15">
      <c r="A20" s="397" t="s">
        <v>61</v>
      </c>
      <c r="B20" s="403" t="s">
        <v>290</v>
      </c>
      <c r="C20" s="401">
        <v>393035</v>
      </c>
      <c r="D20" s="401"/>
      <c r="E20" s="401"/>
      <c r="F20" s="409"/>
    </row>
    <row r="21" spans="1:6" ht="15.75" thickBot="1">
      <c r="A21" s="423"/>
      <c r="B21" s="411" t="s">
        <v>284</v>
      </c>
      <c r="C21" s="412"/>
      <c r="D21" s="412"/>
      <c r="E21" s="412"/>
      <c r="F21" s="413"/>
    </row>
    <row r="22" spans="1:6" ht="15.75" thickBot="1">
      <c r="A22" s="424"/>
      <c r="B22" s="415" t="s">
        <v>291</v>
      </c>
      <c r="C22" s="416"/>
      <c r="D22" s="417">
        <f>SUM(D19:D21)</f>
        <v>1522</v>
      </c>
      <c r="E22" s="417">
        <f>SUM(E19:E21)</f>
        <v>1265</v>
      </c>
      <c r="F22" s="418">
        <f>E22/D22</f>
        <v>0.83114323258869904</v>
      </c>
    </row>
    <row r="23" spans="1:6" ht="15" customHeight="1">
      <c r="B23" s="576"/>
    </row>
    <row r="24" spans="1:6" ht="15" customHeight="1" thickBot="1">
      <c r="B24" s="576"/>
    </row>
    <row r="25" spans="1:6" ht="30" customHeight="1" thickBot="1">
      <c r="A25" s="390" t="s">
        <v>71</v>
      </c>
      <c r="B25" s="391" t="s">
        <v>258</v>
      </c>
      <c r="C25" s="80" t="s">
        <v>72</v>
      </c>
      <c r="D25" s="80" t="s">
        <v>311</v>
      </c>
      <c r="E25" s="80" t="s">
        <v>322</v>
      </c>
      <c r="F25" s="392" t="s">
        <v>312</v>
      </c>
    </row>
    <row r="26" spans="1:6" ht="15" customHeight="1">
      <c r="A26" s="393" t="s">
        <v>10</v>
      </c>
      <c r="B26" s="425" t="s">
        <v>213</v>
      </c>
      <c r="C26" s="420" t="e">
        <f>#REF!</f>
        <v>#REF!</v>
      </c>
      <c r="D26" s="420"/>
      <c r="E26" s="420"/>
      <c r="F26" s="421"/>
    </row>
    <row r="27" spans="1:6" ht="15" customHeight="1">
      <c r="A27" s="397"/>
      <c r="B27" s="403" t="s">
        <v>292</v>
      </c>
      <c r="C27" s="401"/>
      <c r="D27" s="401"/>
      <c r="E27" s="401"/>
      <c r="F27" s="421"/>
    </row>
    <row r="28" spans="1:6" ht="15" customHeight="1">
      <c r="A28" s="397" t="s">
        <v>293</v>
      </c>
      <c r="B28" s="403" t="s">
        <v>294</v>
      </c>
      <c r="C28" s="401" t="e">
        <f>#REF!+#REF!</f>
        <v>#REF!</v>
      </c>
      <c r="D28" s="401"/>
      <c r="E28" s="401"/>
      <c r="F28" s="409"/>
    </row>
    <row r="29" spans="1:6" ht="15" customHeight="1">
      <c r="A29" s="397" t="s">
        <v>295</v>
      </c>
      <c r="B29" s="403" t="s">
        <v>20</v>
      </c>
      <c r="C29" s="401">
        <v>99998</v>
      </c>
      <c r="D29" s="401"/>
      <c r="E29" s="401"/>
      <c r="F29" s="409"/>
    </row>
    <row r="30" spans="1:6" ht="15" customHeight="1">
      <c r="A30" s="397"/>
      <c r="B30" s="405" t="s">
        <v>296</v>
      </c>
      <c r="C30" s="401">
        <v>800635</v>
      </c>
      <c r="D30" s="407">
        <f>SUM(D26:D29)</f>
        <v>0</v>
      </c>
      <c r="E30" s="407">
        <f>SUM(E26:E29)</f>
        <v>0</v>
      </c>
      <c r="F30" s="408"/>
    </row>
    <row r="31" spans="1:6" ht="15" customHeight="1">
      <c r="A31" s="397" t="s">
        <v>29</v>
      </c>
      <c r="B31" s="403" t="s">
        <v>297</v>
      </c>
      <c r="C31" s="401"/>
      <c r="D31" s="401"/>
      <c r="E31" s="401"/>
      <c r="F31" s="409"/>
    </row>
    <row r="32" spans="1:6" ht="15" customHeight="1" thickBot="1">
      <c r="A32" s="426"/>
      <c r="B32" s="411" t="s">
        <v>284</v>
      </c>
      <c r="C32" s="427"/>
      <c r="D32" s="427"/>
      <c r="E32" s="427"/>
      <c r="F32" s="409"/>
    </row>
    <row r="33" spans="1:6" ht="15" customHeight="1" thickBot="1">
      <c r="A33" s="390"/>
      <c r="B33" s="415" t="s">
        <v>298</v>
      </c>
      <c r="C33" s="416"/>
      <c r="D33" s="417">
        <f>SUM(D30:D32)</f>
        <v>0</v>
      </c>
      <c r="E33" s="417">
        <f>SUM(E30:E32)</f>
        <v>0</v>
      </c>
      <c r="F33" s="418"/>
    </row>
    <row r="34" spans="1:6" ht="15" customHeight="1">
      <c r="A34" s="428" t="s">
        <v>51</v>
      </c>
      <c r="B34" s="429" t="s">
        <v>52</v>
      </c>
      <c r="C34" s="430"/>
      <c r="D34" s="431"/>
      <c r="E34" s="431"/>
      <c r="F34" s="432"/>
    </row>
    <row r="35" spans="1:6" ht="15">
      <c r="A35" s="397" t="s">
        <v>53</v>
      </c>
      <c r="B35" s="403" t="s">
        <v>54</v>
      </c>
      <c r="C35" s="401">
        <v>4500</v>
      </c>
      <c r="D35" s="401"/>
      <c r="E35" s="401"/>
      <c r="F35" s="409"/>
    </row>
    <row r="36" spans="1:6" ht="15">
      <c r="A36" s="397" t="s">
        <v>55</v>
      </c>
      <c r="B36" s="403" t="s">
        <v>56</v>
      </c>
      <c r="C36" s="401">
        <v>43135</v>
      </c>
      <c r="D36" s="401"/>
      <c r="E36" s="401"/>
      <c r="F36" s="409"/>
    </row>
    <row r="37" spans="1:6" ht="15" customHeight="1">
      <c r="A37" s="397"/>
      <c r="B37" s="403" t="s">
        <v>299</v>
      </c>
      <c r="C37" s="401"/>
      <c r="D37" s="401"/>
      <c r="E37" s="401"/>
      <c r="F37" s="409"/>
    </row>
    <row r="38" spans="1:6" ht="15" customHeight="1">
      <c r="A38" s="397"/>
      <c r="B38" s="403" t="s">
        <v>300</v>
      </c>
      <c r="C38" s="401">
        <v>770682</v>
      </c>
      <c r="D38" s="401"/>
      <c r="E38" s="401"/>
      <c r="F38" s="409"/>
    </row>
    <row r="39" spans="1:6" ht="15">
      <c r="A39" s="397"/>
      <c r="B39" s="405" t="s">
        <v>301</v>
      </c>
      <c r="C39" s="401"/>
      <c r="D39" s="407">
        <f>SUM(D34:D38)</f>
        <v>0</v>
      </c>
      <c r="E39" s="407">
        <f>SUM(E34:E38)</f>
        <v>0</v>
      </c>
      <c r="F39" s="408"/>
    </row>
    <row r="40" spans="1:6" ht="15">
      <c r="A40" s="397" t="s">
        <v>61</v>
      </c>
      <c r="B40" s="403" t="s">
        <v>302</v>
      </c>
      <c r="C40" s="401"/>
      <c r="D40" s="401"/>
      <c r="E40" s="401"/>
      <c r="F40" s="409"/>
    </row>
    <row r="41" spans="1:6" ht="15.75" thickBot="1">
      <c r="A41" s="426"/>
      <c r="B41" s="411" t="s">
        <v>284</v>
      </c>
      <c r="C41" s="427"/>
      <c r="D41" s="427"/>
      <c r="E41" s="427"/>
      <c r="F41" s="409"/>
    </row>
    <row r="42" spans="1:6" ht="15.75" thickBot="1">
      <c r="A42" s="433"/>
      <c r="B42" s="415" t="s">
        <v>303</v>
      </c>
      <c r="C42" s="416"/>
      <c r="D42" s="417">
        <f>SUM(D39:D41)</f>
        <v>0</v>
      </c>
      <c r="E42" s="417">
        <f>SUM(E39:E41)</f>
        <v>0</v>
      </c>
      <c r="F42" s="418"/>
    </row>
    <row r="43" spans="1:6" ht="15.75" thickBot="1">
      <c r="B43" s="434"/>
      <c r="C43" s="355"/>
      <c r="D43" s="355"/>
      <c r="E43" s="435"/>
      <c r="F43" s="436"/>
    </row>
    <row r="44" spans="1:6" ht="14.25">
      <c r="A44" s="577" t="s">
        <v>259</v>
      </c>
      <c r="B44" s="578"/>
      <c r="C44" s="437" t="e">
        <f>SUM(#REF!)+#REF!</f>
        <v>#REF!</v>
      </c>
      <c r="D44" s="438">
        <f>D11+D33</f>
        <v>1522</v>
      </c>
      <c r="E44" s="438">
        <f>E11+E33</f>
        <v>1265</v>
      </c>
      <c r="F44" s="439">
        <f>E44/D44</f>
        <v>0.83114323258869904</v>
      </c>
    </row>
    <row r="45" spans="1:6" ht="15" thickBot="1">
      <c r="A45" s="579" t="s">
        <v>260</v>
      </c>
      <c r="B45" s="580"/>
      <c r="C45" s="440" t="e">
        <f>SUM(#REF!)+#REF!</f>
        <v>#REF!</v>
      </c>
      <c r="D45" s="441">
        <f>D22+D42</f>
        <v>1522</v>
      </c>
      <c r="E45" s="441">
        <f>E22+E42</f>
        <v>1265</v>
      </c>
      <c r="F45" s="442">
        <f>E45/D45</f>
        <v>0.83114323258869904</v>
      </c>
    </row>
  </sheetData>
  <mergeCells count="3">
    <mergeCell ref="B23:B24"/>
    <mergeCell ref="A44:B44"/>
    <mergeCell ref="A45:B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&amp;LTÁJÉKOZTATÓ TÁBLA!&amp;C&amp;"Times New Roman,Normál"PESTERZSÉBETI ÖRMÉNY NEMZETISÉGI ÖNKORMÁNYZAT
 2016. ÉVI ÖSSZEVONT KÖLTSÉGVETÉSI MÉRLEGE
(e Ft)&amp;R&amp;"Times New Roman,Normál"8.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G29"/>
  <sheetViews>
    <sheetView topLeftCell="B1" zoomScaleNormal="100" workbookViewId="0">
      <selection activeCell="H14" sqref="H14"/>
    </sheetView>
  </sheetViews>
  <sheetFormatPr defaultRowHeight="12.75"/>
  <cols>
    <col min="1" max="1" width="8" hidden="1" customWidth="1"/>
    <col min="2" max="2" width="7.85546875" bestFit="1" customWidth="1"/>
    <col min="3" max="3" width="45.85546875" bestFit="1" customWidth="1"/>
    <col min="4" max="4" width="16.5703125" bestFit="1" customWidth="1"/>
    <col min="5" max="5" width="0.140625" customWidth="1"/>
    <col min="6" max="6" width="17.28515625" customWidth="1"/>
    <col min="7" max="7" width="16.7109375" customWidth="1"/>
  </cols>
  <sheetData>
    <row r="1" spans="1:7" ht="26.25" thickBot="1">
      <c r="A1" s="272"/>
      <c r="B1" s="320" t="s">
        <v>220</v>
      </c>
      <c r="C1" s="321"/>
      <c r="D1" s="322"/>
      <c r="E1" s="110"/>
      <c r="F1" s="323" t="s">
        <v>276</v>
      </c>
      <c r="G1" s="323" t="s">
        <v>318</v>
      </c>
    </row>
    <row r="2" spans="1:7" ht="19.5" customHeight="1" thickBot="1">
      <c r="A2" s="272"/>
      <c r="B2" s="517" t="s">
        <v>221</v>
      </c>
      <c r="C2" s="581"/>
      <c r="D2" s="581"/>
      <c r="E2" s="582"/>
      <c r="F2" s="324"/>
      <c r="G2" s="324"/>
    </row>
    <row r="3" spans="1:7" ht="15" customHeight="1">
      <c r="B3" s="594"/>
      <c r="C3" s="595"/>
      <c r="D3" s="595"/>
      <c r="E3" s="595"/>
      <c r="F3" s="325"/>
      <c r="G3" s="325"/>
    </row>
    <row r="4" spans="1:7" ht="15" customHeight="1">
      <c r="B4" s="598"/>
      <c r="C4" s="599"/>
      <c r="D4" s="599"/>
      <c r="E4" s="599"/>
      <c r="F4" s="326"/>
      <c r="G4" s="326"/>
    </row>
    <row r="5" spans="1:7" ht="15" customHeight="1" thickBot="1">
      <c r="B5" s="596"/>
      <c r="C5" s="597"/>
      <c r="D5" s="597"/>
      <c r="E5" s="597"/>
      <c r="F5" s="327"/>
      <c r="G5" s="327"/>
    </row>
    <row r="6" spans="1:7" ht="20.100000000000001" customHeight="1" thickBot="1">
      <c r="B6" s="586" t="s">
        <v>222</v>
      </c>
      <c r="C6" s="587"/>
      <c r="D6" s="587"/>
      <c r="E6" s="587"/>
      <c r="F6" s="328"/>
      <c r="G6" s="329"/>
    </row>
    <row r="7" spans="1:7" ht="20.100000000000001" customHeight="1" thickBot="1">
      <c r="B7" s="330"/>
      <c r="C7" s="330"/>
      <c r="D7" s="330"/>
      <c r="E7" s="330"/>
    </row>
    <row r="8" spans="1:7" ht="31.5" customHeight="1" thickBot="1">
      <c r="B8" s="583" t="s">
        <v>223</v>
      </c>
      <c r="C8" s="584"/>
      <c r="D8" s="584"/>
      <c r="E8" s="585"/>
      <c r="F8" s="323" t="s">
        <v>276</v>
      </c>
      <c r="G8" s="323" t="s">
        <v>318</v>
      </c>
    </row>
    <row r="9" spans="1:7" ht="15" customHeight="1">
      <c r="B9" s="588"/>
      <c r="C9" s="589"/>
      <c r="D9" s="589"/>
      <c r="E9" s="590"/>
      <c r="F9" s="331"/>
      <c r="G9" s="332"/>
    </row>
    <row r="10" spans="1:7" ht="15" customHeight="1" thickBot="1">
      <c r="B10" s="591"/>
      <c r="C10" s="592"/>
      <c r="D10" s="592"/>
      <c r="E10" s="593"/>
      <c r="F10" s="333"/>
      <c r="G10" s="327"/>
    </row>
    <row r="13" spans="1:7" ht="13.5" thickBot="1">
      <c r="B13" s="334" t="s">
        <v>224</v>
      </c>
    </row>
    <row r="14" spans="1:7" ht="15" customHeight="1">
      <c r="B14" s="276" t="s">
        <v>166</v>
      </c>
      <c r="C14" s="335" t="s">
        <v>225</v>
      </c>
      <c r="D14" s="277" t="s">
        <v>226</v>
      </c>
      <c r="E14" s="278"/>
    </row>
    <row r="15" spans="1:7" ht="15" customHeight="1" thickBot="1">
      <c r="B15" s="336"/>
      <c r="C15" s="337"/>
      <c r="D15" s="338" t="s">
        <v>227</v>
      </c>
    </row>
    <row r="16" spans="1:7" ht="15" customHeight="1">
      <c r="B16" s="339" t="s">
        <v>228</v>
      </c>
      <c r="C16" s="275" t="s">
        <v>229</v>
      </c>
      <c r="D16" s="340"/>
    </row>
    <row r="17" spans="2:4" ht="15" customHeight="1" thickBot="1">
      <c r="B17" s="341"/>
      <c r="C17" s="273" t="s">
        <v>230</v>
      </c>
      <c r="D17" s="342"/>
    </row>
    <row r="18" spans="2:4" ht="15" customHeight="1">
      <c r="B18" s="339" t="s">
        <v>231</v>
      </c>
      <c r="C18" s="275" t="s">
        <v>232</v>
      </c>
      <c r="D18" s="343">
        <v>0</v>
      </c>
    </row>
    <row r="19" spans="2:4" ht="15" customHeight="1" thickBot="1">
      <c r="B19" s="341"/>
      <c r="C19" s="273" t="s">
        <v>233</v>
      </c>
      <c r="D19" s="342"/>
    </row>
    <row r="20" spans="2:4" ht="15" customHeight="1">
      <c r="B20" s="339" t="s">
        <v>234</v>
      </c>
      <c r="C20" s="275" t="s">
        <v>235</v>
      </c>
      <c r="D20" s="344">
        <f>SUM(D21:D24)</f>
        <v>0</v>
      </c>
    </row>
    <row r="21" spans="2:4" ht="15" customHeight="1">
      <c r="B21" s="339"/>
      <c r="C21" s="275" t="s">
        <v>236</v>
      </c>
      <c r="D21" s="340"/>
    </row>
    <row r="22" spans="2:4" ht="15" customHeight="1">
      <c r="B22" s="339"/>
      <c r="C22" s="275" t="s">
        <v>237</v>
      </c>
      <c r="D22" s="340"/>
    </row>
    <row r="23" spans="2:4" ht="15" customHeight="1">
      <c r="B23" s="339"/>
      <c r="C23" s="275" t="s">
        <v>238</v>
      </c>
      <c r="D23" s="340"/>
    </row>
    <row r="24" spans="2:4" ht="15" customHeight="1" thickBot="1">
      <c r="B24" s="341"/>
      <c r="C24" s="275" t="s">
        <v>239</v>
      </c>
      <c r="D24" s="340"/>
    </row>
    <row r="25" spans="2:4" ht="15" customHeight="1">
      <c r="B25" s="339" t="s">
        <v>240</v>
      </c>
      <c r="C25" s="274" t="s">
        <v>241</v>
      </c>
      <c r="D25" s="345"/>
    </row>
    <row r="26" spans="2:4" ht="15" customHeight="1" thickBot="1">
      <c r="B26" s="341"/>
      <c r="C26" s="273" t="s">
        <v>242</v>
      </c>
      <c r="D26" s="346"/>
    </row>
    <row r="27" spans="2:4" ht="15" customHeight="1">
      <c r="B27" s="339" t="s">
        <v>243</v>
      </c>
      <c r="C27" s="275" t="s">
        <v>244</v>
      </c>
      <c r="D27" s="340"/>
    </row>
    <row r="28" spans="2:4" ht="15" customHeight="1" thickBot="1">
      <c r="B28" s="339"/>
      <c r="C28" s="275" t="s">
        <v>245</v>
      </c>
      <c r="D28" s="343"/>
    </row>
    <row r="29" spans="2:4" ht="15" customHeight="1" thickBot="1">
      <c r="B29" s="347"/>
      <c r="C29" s="348" t="s">
        <v>246</v>
      </c>
      <c r="D29" s="115">
        <f>D16+D18+D20+D25+D27</f>
        <v>0</v>
      </c>
    </row>
  </sheetData>
  <mergeCells count="8">
    <mergeCell ref="B2:E2"/>
    <mergeCell ref="B8:E8"/>
    <mergeCell ref="B6:E6"/>
    <mergeCell ref="B9:E9"/>
    <mergeCell ref="B10:E10"/>
    <mergeCell ref="B3:E3"/>
    <mergeCell ref="B5:E5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&amp;LTÁJÉKOZTATÓ TÁBLA!&amp;C&amp;"Times New Roman,Normál"PESTERZSÉBETI ÖRMÉNY NEMZETISÉGI ÖNKORMÁNYZAT
 TÖBB ÉVES KIHATÁSSAL JÁRÓ DÖNTÉSEI ÉS 2016. ÉVI KÖZVETETT TÁMOGATÁSAI
(e Ft)&amp;R&amp;"Times New Roman,Normál"9.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5</vt:i4>
      </vt:variant>
    </vt:vector>
  </HeadingPairs>
  <TitlesOfParts>
    <vt:vector size="16" baseType="lpstr">
      <vt:lpstr>1.Bevétel</vt:lpstr>
      <vt:lpstr>2.Kiadás</vt:lpstr>
      <vt:lpstr>3.Átad.Peszk.</vt:lpstr>
      <vt:lpstr>4.Beruh</vt:lpstr>
      <vt:lpstr>5.Felúj.</vt:lpstr>
      <vt:lpstr>6.EUS tám.</vt:lpstr>
      <vt:lpstr>7.ADÓSSÁG</vt:lpstr>
      <vt:lpstr>8.KTV-I MÉR</vt:lpstr>
      <vt:lpstr>9.többéves</vt:lpstr>
      <vt:lpstr>10. Előir.felh.</vt:lpstr>
      <vt:lpstr>11. Mérleg</vt:lpstr>
      <vt:lpstr>'1.Bevétel'!Nyomtatási_cím</vt:lpstr>
      <vt:lpstr>'3.Átad.Peszk.'!Nyomtatási_cím</vt:lpstr>
      <vt:lpstr>'1.Bevétel'!Nyomtatási_terület</vt:lpstr>
      <vt:lpstr>'5.Felúj.'!Nyomtatási_terület</vt:lpstr>
      <vt:lpstr>'7.ADÓSSÁG'!Nyomtatási_terület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Juhasz_Rita</dc:creator>
  <cp:lastModifiedBy>Juhász Rita</cp:lastModifiedBy>
  <cp:lastPrinted>2016-02-05T07:25:31Z</cp:lastPrinted>
  <dcterms:created xsi:type="dcterms:W3CDTF">2014-01-27T08:11:33Z</dcterms:created>
  <dcterms:modified xsi:type="dcterms:W3CDTF">2016-02-25T09:48:56Z</dcterms:modified>
</cp:coreProperties>
</file>