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-file\home\Pukltsgvet\Rita\Nemzetiségek\2014. évi beszámolók\"/>
    </mc:Choice>
  </mc:AlternateContent>
  <bookViews>
    <workbookView xWindow="0" yWindow="60" windowWidth="15195" windowHeight="9210"/>
  </bookViews>
  <sheets>
    <sheet name="1.Bevétel" sheetId="1" r:id="rId1"/>
    <sheet name="2.Kiadás" sheetId="2" r:id="rId2"/>
    <sheet name="3.Beruh" sheetId="6" r:id="rId3"/>
    <sheet name="4.Felúj." sheetId="7" r:id="rId4"/>
    <sheet name="5.ADÓSSÁG" sheetId="8" r:id="rId5"/>
    <sheet name="6.EUS tám." sheetId="15" r:id="rId6"/>
    <sheet name="7.Átad.Peszk." sheetId="4" r:id="rId7"/>
    <sheet name="8.KTV-I MÉR" sheetId="14" r:id="rId8"/>
    <sheet name="8.KTV-I MÉR (2)" sheetId="16" r:id="rId9"/>
    <sheet name="9.többéves" sheetId="12" r:id="rId10"/>
    <sheet name="10.Mérleg" sheetId="28" r:id="rId11"/>
    <sheet name="11. Eredménykimutatás" sheetId="29" r:id="rId12"/>
    <sheet name="12. Maradványkimutatás" sheetId="30" r:id="rId13"/>
    <sheet name="13.pevált." sheetId="23" r:id="rId14"/>
    <sheet name="14.Immat. javak, te. áll. al." sheetId="34" r:id="rId15"/>
    <sheet name="15.vagyon eszközök" sheetId="31" r:id="rId16"/>
    <sheet name="16.vagyon források " sheetId="32" r:id="rId17"/>
    <sheet name="17.vagyon mérlegen kívül" sheetId="33" r:id="rId18"/>
    <sheet name="18.átad.pe.részl." sheetId="27" r:id="rId19"/>
  </sheets>
  <definedNames>
    <definedName name="_xlnm.Print_Titles" localSheetId="0">'1.Bevétel'!$1:$2</definedName>
    <definedName name="_xlnm.Print_Titles" localSheetId="15">'15.vagyon eszközök'!$A:$F,'15.vagyon eszközök'!$1:$1</definedName>
    <definedName name="_xlnm.Print_Titles" localSheetId="17">'17.vagyon mérlegen kívül'!$A:$G,'17.vagyon mérlegen kívül'!$1:$1</definedName>
    <definedName name="_xlnm.Print_Titles" localSheetId="18">'18.átad.pe.részl.'!$1:$1</definedName>
    <definedName name="_xlnm.Print_Titles" localSheetId="6">'7.Átad.Peszk.'!$1:$2</definedName>
    <definedName name="_xlnm.Print_Area" localSheetId="0">'1.Bevétel'!$A$1:$R$28</definedName>
    <definedName name="_xlnm.Print_Area" localSheetId="15">'15.vagyon eszközök'!$A$1:$G$59</definedName>
    <definedName name="_xlnm.Print_Area" localSheetId="3">'4.Felúj.'!$A$1:$S$14</definedName>
    <definedName name="_xlnm.Print_Area" localSheetId="4">'5.ADÓSSÁG'!$A$1:$K$39</definedName>
  </definedNames>
  <calcPr calcId="152511" calcMode="manual" calcOnSave="0"/>
</workbook>
</file>

<file path=xl/calcChain.xml><?xml version="1.0" encoding="utf-8"?>
<calcChain xmlns="http://schemas.openxmlformats.org/spreadsheetml/2006/main">
  <c r="E47" i="28" l="1"/>
  <c r="O23" i="2"/>
  <c r="D47" i="28" l="1"/>
  <c r="C47" i="28"/>
  <c r="O14" i="6"/>
  <c r="R14" i="6" s="1"/>
  <c r="N14" i="6"/>
  <c r="J14" i="6"/>
  <c r="O19" i="2"/>
  <c r="N18" i="2"/>
  <c r="N11" i="2"/>
  <c r="N8" i="2"/>
  <c r="J11" i="2"/>
  <c r="J8" i="2"/>
  <c r="F19" i="2" l="1"/>
  <c r="O4" i="2"/>
  <c r="E23" i="29" l="1"/>
  <c r="E19" i="29"/>
  <c r="E103" i="28"/>
  <c r="C103" i="28"/>
  <c r="E45" i="28"/>
  <c r="E46" i="28"/>
  <c r="E14" i="28"/>
  <c r="D14" i="28"/>
  <c r="C14" i="28"/>
  <c r="G33" i="16"/>
  <c r="F33" i="16"/>
  <c r="E33" i="16"/>
  <c r="F34" i="14"/>
  <c r="E34" i="14"/>
  <c r="D34" i="14"/>
  <c r="G14" i="4"/>
  <c r="O13" i="6"/>
  <c r="O18" i="2"/>
  <c r="O11" i="2"/>
  <c r="R11" i="2" s="1"/>
  <c r="E26" i="29" l="1"/>
  <c r="R16" i="4"/>
  <c r="H33" i="16"/>
  <c r="G34" i="14"/>
  <c r="H21" i="33"/>
  <c r="H18" i="33"/>
  <c r="H16" i="33"/>
  <c r="H15" i="33" s="1"/>
  <c r="H12" i="33"/>
  <c r="H9" i="33"/>
  <c r="H6" i="33"/>
  <c r="H3" i="33"/>
  <c r="H2" i="33"/>
  <c r="D3" i="32"/>
  <c r="D17" i="32" s="1"/>
  <c r="G57" i="31"/>
  <c r="G56" i="31"/>
  <c r="G55" i="31"/>
  <c r="G47" i="31"/>
  <c r="G41" i="31"/>
  <c r="G38" i="31"/>
  <c r="G36" i="31"/>
  <c r="G33" i="31"/>
  <c r="G32" i="31" s="1"/>
  <c r="G29" i="31"/>
  <c r="G27" i="31"/>
  <c r="G26" i="31"/>
  <c r="G20" i="31"/>
  <c r="G14" i="31"/>
  <c r="G11" i="31"/>
  <c r="G10" i="31"/>
  <c r="G9" i="31" s="1"/>
  <c r="G7" i="31"/>
  <c r="G4" i="31"/>
  <c r="G3" i="31" s="1"/>
  <c r="G2" i="31" s="1"/>
  <c r="G53" i="31" l="1"/>
  <c r="G59" i="31"/>
  <c r="G58" i="31" s="1"/>
  <c r="J9" i="2" l="1"/>
  <c r="F3" i="1" l="1"/>
  <c r="J3" i="1"/>
  <c r="N3" i="1"/>
  <c r="O3" i="1"/>
  <c r="R3" i="1" s="1"/>
  <c r="F4" i="1"/>
  <c r="J4" i="1"/>
  <c r="N4" i="1"/>
  <c r="O4" i="1"/>
  <c r="R4" i="1" s="1"/>
  <c r="C5" i="1"/>
  <c r="D5" i="1"/>
  <c r="E5" i="1"/>
  <c r="G5" i="1"/>
  <c r="G6" i="1" s="1"/>
  <c r="H5" i="1"/>
  <c r="I5" i="1"/>
  <c r="K5" i="1"/>
  <c r="L5" i="1"/>
  <c r="M5" i="1"/>
  <c r="P5" i="1"/>
  <c r="Q5" i="1"/>
  <c r="C6" i="1"/>
  <c r="C22" i="1" s="1"/>
  <c r="D6" i="1"/>
  <c r="E6" i="1"/>
  <c r="H6" i="1"/>
  <c r="I6" i="1"/>
  <c r="K6" i="1"/>
  <c r="L6" i="1"/>
  <c r="M6" i="1"/>
  <c r="P6" i="1"/>
  <c r="Q6" i="1"/>
  <c r="F7" i="1"/>
  <c r="J7" i="1"/>
  <c r="N7" i="1"/>
  <c r="R7" i="1"/>
  <c r="F8" i="1"/>
  <c r="J8" i="1"/>
  <c r="N8" i="1"/>
  <c r="R8" i="1"/>
  <c r="F9" i="1"/>
  <c r="J9" i="1"/>
  <c r="N9" i="1"/>
  <c r="R9" i="1"/>
  <c r="F10" i="1"/>
  <c r="J10" i="1"/>
  <c r="N10" i="1"/>
  <c r="R10" i="1"/>
  <c r="F11" i="1"/>
  <c r="J11" i="1"/>
  <c r="N11" i="1"/>
  <c r="R11" i="1"/>
  <c r="F12" i="1"/>
  <c r="J12" i="1"/>
  <c r="N12" i="1"/>
  <c r="R12" i="1"/>
  <c r="C13" i="1"/>
  <c r="D13" i="1"/>
  <c r="E13" i="1"/>
  <c r="H13" i="1"/>
  <c r="I13" i="1"/>
  <c r="I20" i="1" s="1"/>
  <c r="L13" i="1"/>
  <c r="M13" i="1"/>
  <c r="P13" i="1"/>
  <c r="Q13" i="1"/>
  <c r="F14" i="1"/>
  <c r="J14" i="1"/>
  <c r="N14" i="1"/>
  <c r="O14" i="1"/>
  <c r="F15" i="1"/>
  <c r="J15" i="1"/>
  <c r="N15" i="1"/>
  <c r="R15" i="1"/>
  <c r="G33" i="14" s="1"/>
  <c r="C16" i="1"/>
  <c r="F16" i="1" s="1"/>
  <c r="D9" i="14" s="1"/>
  <c r="D16" i="1"/>
  <c r="D17" i="1" s="1"/>
  <c r="E16" i="1"/>
  <c r="G16" i="1"/>
  <c r="H16" i="1"/>
  <c r="H17" i="1" s="1"/>
  <c r="I16" i="1"/>
  <c r="K16" i="1"/>
  <c r="N16" i="1" s="1"/>
  <c r="L16" i="1"/>
  <c r="L17" i="1" s="1"/>
  <c r="M16" i="1"/>
  <c r="P16" i="1"/>
  <c r="Q16" i="1"/>
  <c r="C17" i="1"/>
  <c r="E17" i="1"/>
  <c r="I17" i="1"/>
  <c r="M17" i="1"/>
  <c r="P17" i="1"/>
  <c r="P18" i="1" s="1"/>
  <c r="Q17" i="1"/>
  <c r="Q18" i="1" s="1"/>
  <c r="Q19" i="1" s="1"/>
  <c r="C18" i="1"/>
  <c r="E18" i="1"/>
  <c r="E19" i="1" s="1"/>
  <c r="I18" i="1"/>
  <c r="I19" i="1" s="1"/>
  <c r="M18" i="1"/>
  <c r="M19" i="1" s="1"/>
  <c r="C19" i="1"/>
  <c r="P19" i="1"/>
  <c r="P20" i="1" s="1"/>
  <c r="C20" i="1"/>
  <c r="Q20" i="1"/>
  <c r="D22" i="1"/>
  <c r="E22" i="1"/>
  <c r="H22" i="1"/>
  <c r="I22" i="1"/>
  <c r="L22" i="1"/>
  <c r="M22" i="1"/>
  <c r="P22" i="1"/>
  <c r="Q22" i="1"/>
  <c r="Q26" i="1" s="1"/>
  <c r="C23" i="1"/>
  <c r="D23" i="1"/>
  <c r="E23" i="1"/>
  <c r="G23" i="1"/>
  <c r="H23" i="1"/>
  <c r="I23" i="1"/>
  <c r="I27" i="1" s="1"/>
  <c r="K23" i="1"/>
  <c r="L23" i="1"/>
  <c r="M23" i="1"/>
  <c r="O23" i="1"/>
  <c r="P23" i="1"/>
  <c r="Q23" i="1"/>
  <c r="Q27" i="1" s="1"/>
  <c r="C24" i="1"/>
  <c r="D24" i="1"/>
  <c r="E24" i="1"/>
  <c r="G24" i="1"/>
  <c r="H24" i="1"/>
  <c r="I24" i="1"/>
  <c r="K24" i="1"/>
  <c r="K26" i="1" s="1"/>
  <c r="L24" i="1"/>
  <c r="M24" i="1"/>
  <c r="P24" i="1"/>
  <c r="Q24" i="1"/>
  <c r="C25" i="1"/>
  <c r="C27" i="1" s="1"/>
  <c r="D25" i="1"/>
  <c r="E25" i="1"/>
  <c r="G25" i="1"/>
  <c r="H25" i="1"/>
  <c r="I25" i="1"/>
  <c r="K25" i="1"/>
  <c r="K27" i="1" s="1"/>
  <c r="L25" i="1"/>
  <c r="M25" i="1"/>
  <c r="R25" i="1"/>
  <c r="P25" i="1"/>
  <c r="Q25" i="1"/>
  <c r="Q28" i="1"/>
  <c r="D5" i="23"/>
  <c r="B3" i="27"/>
  <c r="C3" i="27"/>
  <c r="D3" i="27"/>
  <c r="B14" i="27"/>
  <c r="C15" i="27"/>
  <c r="C14" i="27" s="1"/>
  <c r="D15" i="27"/>
  <c r="D14" i="27" s="1"/>
  <c r="B19" i="27"/>
  <c r="C19" i="27"/>
  <c r="D19" i="27"/>
  <c r="B29" i="27"/>
  <c r="C29" i="27"/>
  <c r="D29" i="27"/>
  <c r="F3" i="2"/>
  <c r="D12" i="14" s="1"/>
  <c r="J3" i="2"/>
  <c r="E12" i="14" s="1"/>
  <c r="N3" i="2"/>
  <c r="G11" i="16" s="1"/>
  <c r="O3" i="2"/>
  <c r="R3" i="2" s="1"/>
  <c r="F4" i="2"/>
  <c r="D13" i="14" s="1"/>
  <c r="J4" i="2"/>
  <c r="E13" i="14" s="1"/>
  <c r="N4" i="2"/>
  <c r="F13" i="14" s="1"/>
  <c r="R4" i="2"/>
  <c r="F5" i="2"/>
  <c r="D14" i="14" s="1"/>
  <c r="J5" i="2"/>
  <c r="F13" i="16" s="1"/>
  <c r="N5" i="2"/>
  <c r="F14" i="14" s="1"/>
  <c r="O5" i="2"/>
  <c r="R5" i="2" s="1"/>
  <c r="N9" i="2"/>
  <c r="P16" i="2"/>
  <c r="C14" i="2"/>
  <c r="Q16" i="2"/>
  <c r="D22" i="2"/>
  <c r="F18" i="2"/>
  <c r="L22" i="2"/>
  <c r="P22" i="2"/>
  <c r="R19" i="2"/>
  <c r="C22" i="2"/>
  <c r="E22" i="2"/>
  <c r="G22" i="2"/>
  <c r="I22" i="2"/>
  <c r="K22" i="2"/>
  <c r="O22" i="2" s="1"/>
  <c r="M22" i="2"/>
  <c r="Q22" i="2"/>
  <c r="C23" i="2"/>
  <c r="G23" i="2"/>
  <c r="K23" i="2"/>
  <c r="G24" i="2"/>
  <c r="C3" i="6"/>
  <c r="D3" i="6"/>
  <c r="E3" i="6"/>
  <c r="G3" i="6"/>
  <c r="H3" i="6"/>
  <c r="I3" i="6"/>
  <c r="K3" i="6"/>
  <c r="L3" i="6"/>
  <c r="M3" i="6"/>
  <c r="P3" i="6"/>
  <c r="Q3" i="6"/>
  <c r="F4" i="6"/>
  <c r="J4" i="6"/>
  <c r="N4" i="6"/>
  <c r="R4" i="6"/>
  <c r="C5" i="6"/>
  <c r="D5" i="6"/>
  <c r="E5" i="6"/>
  <c r="G5" i="6"/>
  <c r="H5" i="6"/>
  <c r="I5" i="6"/>
  <c r="I20" i="6" s="1"/>
  <c r="I21" i="6" s="1"/>
  <c r="K5" i="6"/>
  <c r="L5" i="6"/>
  <c r="M5" i="6"/>
  <c r="P5" i="6"/>
  <c r="Q5" i="6"/>
  <c r="F6" i="6"/>
  <c r="J6" i="6"/>
  <c r="N6" i="6"/>
  <c r="O6" i="6"/>
  <c r="R6" i="6"/>
  <c r="F7" i="6"/>
  <c r="J7" i="6"/>
  <c r="N7" i="6"/>
  <c r="O7" i="6"/>
  <c r="R7" i="6" s="1"/>
  <c r="F8" i="6"/>
  <c r="J8" i="6"/>
  <c r="N8" i="6"/>
  <c r="O8" i="6"/>
  <c r="R8" i="6" s="1"/>
  <c r="F9" i="6"/>
  <c r="J9" i="6"/>
  <c r="N9" i="6"/>
  <c r="O9" i="6"/>
  <c r="R9" i="6" s="1"/>
  <c r="F10" i="6"/>
  <c r="J10" i="6"/>
  <c r="N10" i="6"/>
  <c r="O10" i="6"/>
  <c r="R10" i="6"/>
  <c r="F11" i="6"/>
  <c r="J11" i="6"/>
  <c r="N11" i="6"/>
  <c r="O11" i="6"/>
  <c r="R11" i="6" s="1"/>
  <c r="F12" i="6"/>
  <c r="J12" i="6"/>
  <c r="N12" i="6"/>
  <c r="O12" i="6"/>
  <c r="R12" i="6" s="1"/>
  <c r="F13" i="6"/>
  <c r="J13" i="6"/>
  <c r="N13" i="6"/>
  <c r="R13" i="6"/>
  <c r="C15" i="6"/>
  <c r="D15" i="6"/>
  <c r="E15" i="6"/>
  <c r="G15" i="6"/>
  <c r="H15" i="6"/>
  <c r="I15" i="6"/>
  <c r="K15" i="6"/>
  <c r="L15" i="6"/>
  <c r="M15" i="6"/>
  <c r="Q15" i="6"/>
  <c r="Q20" i="6" s="1"/>
  <c r="Q21" i="6" s="1"/>
  <c r="J16" i="6"/>
  <c r="N16" i="6"/>
  <c r="R16" i="6"/>
  <c r="F17" i="6"/>
  <c r="J17" i="6"/>
  <c r="N17" i="6"/>
  <c r="R17" i="6"/>
  <c r="F18" i="6"/>
  <c r="J18" i="6"/>
  <c r="N18" i="6"/>
  <c r="R18" i="6"/>
  <c r="F19" i="6"/>
  <c r="J19" i="6"/>
  <c r="N19" i="6"/>
  <c r="R19" i="6"/>
  <c r="P20" i="6"/>
  <c r="D3" i="7"/>
  <c r="E3" i="7"/>
  <c r="F3" i="7"/>
  <c r="G3" i="7"/>
  <c r="H3" i="7"/>
  <c r="I3" i="7"/>
  <c r="J3" i="7"/>
  <c r="K3" i="7"/>
  <c r="L3" i="7"/>
  <c r="M3" i="7"/>
  <c r="N3" i="7"/>
  <c r="O3" i="7"/>
  <c r="Q3" i="7"/>
  <c r="R3" i="7"/>
  <c r="C4" i="7"/>
  <c r="G4" i="7"/>
  <c r="K4" i="7"/>
  <c r="O4" i="7"/>
  <c r="S4" i="7"/>
  <c r="C5" i="7"/>
  <c r="C3" i="7" s="1"/>
  <c r="G5" i="7"/>
  <c r="K5" i="7"/>
  <c r="O5" i="7"/>
  <c r="S5" i="7"/>
  <c r="C6" i="7"/>
  <c r="G6" i="7"/>
  <c r="K6" i="7"/>
  <c r="O6" i="7"/>
  <c r="S6" i="7"/>
  <c r="G7" i="7"/>
  <c r="K7" i="7"/>
  <c r="O7" i="7"/>
  <c r="S7" i="7"/>
  <c r="G8" i="7"/>
  <c r="K8" i="7"/>
  <c r="O8" i="7"/>
  <c r="S8" i="7"/>
  <c r="G9" i="7"/>
  <c r="K9" i="7"/>
  <c r="O9" i="7"/>
  <c r="S9" i="7"/>
  <c r="D10" i="7"/>
  <c r="G10" i="7" s="1"/>
  <c r="E10" i="7"/>
  <c r="F10" i="7"/>
  <c r="F13" i="7" s="1"/>
  <c r="F14" i="7" s="1"/>
  <c r="H10" i="7"/>
  <c r="K10" i="7" s="1"/>
  <c r="I10" i="7"/>
  <c r="J10" i="7"/>
  <c r="J13" i="7" s="1"/>
  <c r="L10" i="7"/>
  <c r="O10" i="7" s="1"/>
  <c r="M10" i="7"/>
  <c r="N10" i="7"/>
  <c r="N13" i="7" s="1"/>
  <c r="N14" i="7" s="1"/>
  <c r="Q10" i="7"/>
  <c r="R10" i="7"/>
  <c r="G11" i="7"/>
  <c r="K11" i="7"/>
  <c r="O11" i="7"/>
  <c r="S11" i="7"/>
  <c r="G12" i="7"/>
  <c r="K12" i="7"/>
  <c r="O12" i="7"/>
  <c r="S12" i="7"/>
  <c r="D13" i="7"/>
  <c r="H13" i="7"/>
  <c r="L13" i="7"/>
  <c r="Q13" i="7"/>
  <c r="C14" i="7"/>
  <c r="K3" i="8"/>
  <c r="K5" i="8"/>
  <c r="K6" i="8"/>
  <c r="C10" i="8"/>
  <c r="D10" i="8"/>
  <c r="E10" i="8"/>
  <c r="F10" i="8"/>
  <c r="G10" i="8"/>
  <c r="H10" i="8"/>
  <c r="I10" i="8"/>
  <c r="J10" i="8"/>
  <c r="K10" i="8"/>
  <c r="C14" i="8"/>
  <c r="D14" i="8"/>
  <c r="E14" i="8"/>
  <c r="F14" i="8"/>
  <c r="G14" i="8"/>
  <c r="H14" i="8"/>
  <c r="I14" i="8"/>
  <c r="J14" i="8"/>
  <c r="K15" i="8"/>
  <c r="K17" i="8"/>
  <c r="K21" i="8"/>
  <c r="C22" i="8"/>
  <c r="C30" i="8" s="1"/>
  <c r="D22" i="8"/>
  <c r="E22" i="8"/>
  <c r="E30" i="8" s="1"/>
  <c r="F22" i="8"/>
  <c r="G22" i="8"/>
  <c r="G30" i="8" s="1"/>
  <c r="H22" i="8"/>
  <c r="I22" i="8"/>
  <c r="I30" i="8" s="1"/>
  <c r="J22" i="8"/>
  <c r="K23" i="8"/>
  <c r="D30" i="8"/>
  <c r="F30" i="8"/>
  <c r="H30" i="8"/>
  <c r="J30" i="8"/>
  <c r="B9" i="15"/>
  <c r="C9" i="15"/>
  <c r="D9" i="15"/>
  <c r="B16" i="15"/>
  <c r="C3" i="4"/>
  <c r="D3" i="4"/>
  <c r="D46" i="4" s="1"/>
  <c r="E3" i="4"/>
  <c r="F3" i="4"/>
  <c r="G3" i="4"/>
  <c r="H3" i="4"/>
  <c r="I3" i="4"/>
  <c r="J3" i="4"/>
  <c r="K3" i="4"/>
  <c r="L3" i="4"/>
  <c r="L46" i="4" s="1"/>
  <c r="M3" i="4"/>
  <c r="N3" i="4"/>
  <c r="P3" i="4"/>
  <c r="Q3" i="4"/>
  <c r="F4" i="4"/>
  <c r="F5" i="4"/>
  <c r="J5" i="4"/>
  <c r="N5" i="4"/>
  <c r="O5" i="4"/>
  <c r="R5" i="4" s="1"/>
  <c r="F6" i="4"/>
  <c r="J6" i="4"/>
  <c r="N6" i="4"/>
  <c r="O6" i="4"/>
  <c r="R6" i="4" s="1"/>
  <c r="F7" i="4"/>
  <c r="J7" i="4"/>
  <c r="N7" i="4"/>
  <c r="O7" i="4"/>
  <c r="R7" i="4" s="1"/>
  <c r="F8" i="4"/>
  <c r="J8" i="4"/>
  <c r="N8" i="4"/>
  <c r="O8" i="4"/>
  <c r="R8" i="4" s="1"/>
  <c r="F9" i="4"/>
  <c r="J9" i="4"/>
  <c r="N9" i="4"/>
  <c r="O9" i="4"/>
  <c r="R9" i="4" s="1"/>
  <c r="F10" i="4"/>
  <c r="J10" i="4"/>
  <c r="N10" i="4"/>
  <c r="O10" i="4"/>
  <c r="R10" i="4" s="1"/>
  <c r="F11" i="4"/>
  <c r="J11" i="4"/>
  <c r="N11" i="4"/>
  <c r="O11" i="4"/>
  <c r="R11" i="4"/>
  <c r="F12" i="4"/>
  <c r="R12" i="4"/>
  <c r="F13" i="4"/>
  <c r="J13" i="4"/>
  <c r="N13" i="4"/>
  <c r="O13" i="4"/>
  <c r="R13" i="4" s="1"/>
  <c r="E46" i="4"/>
  <c r="I46" i="4"/>
  <c r="M46" i="4"/>
  <c r="P46" i="4"/>
  <c r="F15" i="4"/>
  <c r="J15" i="4"/>
  <c r="N15" i="4"/>
  <c r="F16" i="4"/>
  <c r="J16" i="4"/>
  <c r="N16" i="4"/>
  <c r="F17" i="4"/>
  <c r="J17" i="4"/>
  <c r="N17" i="4"/>
  <c r="O17" i="4"/>
  <c r="R17" i="4" s="1"/>
  <c r="F18" i="4"/>
  <c r="J18" i="4"/>
  <c r="N18" i="4"/>
  <c r="O18" i="4"/>
  <c r="R18" i="4" s="1"/>
  <c r="F19" i="4"/>
  <c r="J19" i="4"/>
  <c r="N19" i="4"/>
  <c r="O19" i="4"/>
  <c r="R19" i="4" s="1"/>
  <c r="F20" i="4"/>
  <c r="J20" i="4"/>
  <c r="N20" i="4"/>
  <c r="O20" i="4"/>
  <c r="R20" i="4" s="1"/>
  <c r="F21" i="4"/>
  <c r="J21" i="4"/>
  <c r="N21" i="4"/>
  <c r="O21" i="4"/>
  <c r="R21" i="4" s="1"/>
  <c r="C22" i="4"/>
  <c r="D22" i="4"/>
  <c r="E22" i="4"/>
  <c r="G22" i="4"/>
  <c r="H22" i="4"/>
  <c r="I22" i="4"/>
  <c r="K22" i="4"/>
  <c r="L22" i="4"/>
  <c r="M22" i="4"/>
  <c r="P22" i="4"/>
  <c r="Q22" i="4"/>
  <c r="F23" i="4"/>
  <c r="J23" i="4"/>
  <c r="N23" i="4"/>
  <c r="O23" i="4"/>
  <c r="F24" i="4"/>
  <c r="J24" i="4"/>
  <c r="N24" i="4"/>
  <c r="O24" i="4"/>
  <c r="R24" i="4" s="1"/>
  <c r="F25" i="4"/>
  <c r="J25" i="4"/>
  <c r="N25" i="4"/>
  <c r="O25" i="4"/>
  <c r="R25" i="4" s="1"/>
  <c r="F26" i="4"/>
  <c r="J26" i="4"/>
  <c r="N26" i="4"/>
  <c r="O26" i="4"/>
  <c r="R26" i="4" s="1"/>
  <c r="F27" i="4"/>
  <c r="J27" i="4"/>
  <c r="N27" i="4"/>
  <c r="O27" i="4"/>
  <c r="R27" i="4" s="1"/>
  <c r="F28" i="4"/>
  <c r="J28" i="4"/>
  <c r="N28" i="4"/>
  <c r="O28" i="4"/>
  <c r="R28" i="4" s="1"/>
  <c r="F29" i="4"/>
  <c r="J29" i="4"/>
  <c r="N29" i="4"/>
  <c r="O29" i="4"/>
  <c r="R29" i="4" s="1"/>
  <c r="F30" i="4"/>
  <c r="J30" i="4"/>
  <c r="N30" i="4"/>
  <c r="O30" i="4"/>
  <c r="R30" i="4" s="1"/>
  <c r="F31" i="4"/>
  <c r="J31" i="4"/>
  <c r="N31" i="4"/>
  <c r="O31" i="4"/>
  <c r="R31" i="4" s="1"/>
  <c r="F32" i="4"/>
  <c r="J32" i="4"/>
  <c r="N32" i="4"/>
  <c r="O32" i="4"/>
  <c r="R32" i="4" s="1"/>
  <c r="C33" i="4"/>
  <c r="D33" i="4"/>
  <c r="E33" i="4"/>
  <c r="G33" i="4"/>
  <c r="H33" i="4"/>
  <c r="I33" i="4"/>
  <c r="K33" i="4"/>
  <c r="L33" i="4"/>
  <c r="M33" i="4"/>
  <c r="P33" i="4"/>
  <c r="Q33" i="4"/>
  <c r="F34" i="4"/>
  <c r="J34" i="4"/>
  <c r="N34" i="4"/>
  <c r="O34" i="4"/>
  <c r="F35" i="4"/>
  <c r="J35" i="4"/>
  <c r="N35" i="4"/>
  <c r="O35" i="4"/>
  <c r="R35" i="4" s="1"/>
  <c r="F36" i="4"/>
  <c r="J36" i="4"/>
  <c r="N36" i="4"/>
  <c r="O36" i="4"/>
  <c r="R36" i="4" s="1"/>
  <c r="F37" i="4"/>
  <c r="J37" i="4"/>
  <c r="N37" i="4"/>
  <c r="O37" i="4"/>
  <c r="R37" i="4" s="1"/>
  <c r="F38" i="4"/>
  <c r="J38" i="4"/>
  <c r="N38" i="4"/>
  <c r="O38" i="4"/>
  <c r="R38" i="4" s="1"/>
  <c r="F39" i="4"/>
  <c r="J39" i="4"/>
  <c r="N39" i="4"/>
  <c r="O39" i="4"/>
  <c r="R39" i="4" s="1"/>
  <c r="F40" i="4"/>
  <c r="J40" i="4"/>
  <c r="N40" i="4"/>
  <c r="O40" i="4"/>
  <c r="R40" i="4" s="1"/>
  <c r="F41" i="4"/>
  <c r="J41" i="4"/>
  <c r="N41" i="4"/>
  <c r="O41" i="4"/>
  <c r="R41" i="4" s="1"/>
  <c r="F42" i="4"/>
  <c r="J42" i="4"/>
  <c r="N42" i="4"/>
  <c r="O42" i="4"/>
  <c r="R42" i="4" s="1"/>
  <c r="F43" i="4"/>
  <c r="J43" i="4"/>
  <c r="N43" i="4"/>
  <c r="O43" i="4"/>
  <c r="R43" i="4" s="1"/>
  <c r="C11" i="14"/>
  <c r="E14" i="14"/>
  <c r="C22" i="14"/>
  <c r="C26" i="14"/>
  <c r="C27" i="14"/>
  <c r="F33" i="14"/>
  <c r="C33" i="14"/>
  <c r="D33" i="14"/>
  <c r="E33" i="14"/>
  <c r="C42" i="14"/>
  <c r="D42" i="14"/>
  <c r="C46" i="14"/>
  <c r="D8" i="16"/>
  <c r="D10" i="16" s="1"/>
  <c r="C10" i="16"/>
  <c r="F11" i="16"/>
  <c r="F12" i="16"/>
  <c r="D18" i="16"/>
  <c r="C21" i="16"/>
  <c r="C25" i="16"/>
  <c r="C32" i="16" s="1"/>
  <c r="F32" i="16"/>
  <c r="H32" i="16"/>
  <c r="C26" i="16"/>
  <c r="D32" i="16"/>
  <c r="D41" i="16"/>
  <c r="C41" i="16"/>
  <c r="H41" i="16"/>
  <c r="D20" i="12"/>
  <c r="D29" i="12"/>
  <c r="B18" i="27" l="1"/>
  <c r="C18" i="27"/>
  <c r="B2" i="27"/>
  <c r="F12" i="14"/>
  <c r="E12" i="16"/>
  <c r="M47" i="4"/>
  <c r="E47" i="4"/>
  <c r="E48" i="4" s="1"/>
  <c r="O20" i="6"/>
  <c r="R20" i="6" s="1"/>
  <c r="G22" i="1"/>
  <c r="J22" i="1" s="1"/>
  <c r="G13" i="1"/>
  <c r="O6" i="1"/>
  <c r="R6" i="1" s="1"/>
  <c r="O5" i="1"/>
  <c r="R5" i="1" s="1"/>
  <c r="F9" i="14"/>
  <c r="G9" i="16"/>
  <c r="K17" i="1"/>
  <c r="K18" i="1" s="1"/>
  <c r="K19" i="1" s="1"/>
  <c r="O16" i="1"/>
  <c r="K13" i="1"/>
  <c r="K20" i="1" s="1"/>
  <c r="G17" i="1"/>
  <c r="G18" i="1" s="1"/>
  <c r="G19" i="1" s="1"/>
  <c r="J16" i="1"/>
  <c r="E5" i="23"/>
  <c r="F5" i="23"/>
  <c r="N22" i="4"/>
  <c r="F22" i="4"/>
  <c r="Q46" i="4"/>
  <c r="Q48" i="4" s="1"/>
  <c r="H46" i="4"/>
  <c r="I47" i="4"/>
  <c r="J22" i="4"/>
  <c r="F14" i="4"/>
  <c r="N33" i="4"/>
  <c r="F33" i="4"/>
  <c r="I48" i="4"/>
  <c r="P48" i="4"/>
  <c r="J33" i="4"/>
  <c r="L47" i="4"/>
  <c r="H47" i="4"/>
  <c r="D47" i="4"/>
  <c r="M48" i="4"/>
  <c r="P21" i="6"/>
  <c r="E11" i="16"/>
  <c r="E9" i="16"/>
  <c r="C26" i="1"/>
  <c r="C28" i="1" s="1"/>
  <c r="K24" i="2"/>
  <c r="O24" i="2" s="1"/>
  <c r="R22" i="2"/>
  <c r="R18" i="2"/>
  <c r="D19" i="14"/>
  <c r="D22" i="14" s="1"/>
  <c r="D46" i="14" s="1"/>
  <c r="F19" i="14"/>
  <c r="E19" i="14"/>
  <c r="E22" i="14" s="1"/>
  <c r="C45" i="14"/>
  <c r="G14" i="14"/>
  <c r="D21" i="16"/>
  <c r="D45" i="16" s="1"/>
  <c r="F18" i="16"/>
  <c r="F21" i="16" s="1"/>
  <c r="C45" i="16"/>
  <c r="C2" i="27"/>
  <c r="D18" i="27"/>
  <c r="F41" i="16"/>
  <c r="H23" i="2"/>
  <c r="J23" i="2" s="1"/>
  <c r="P23" i="2"/>
  <c r="M16" i="2"/>
  <c r="G13" i="14"/>
  <c r="M23" i="2"/>
  <c r="M24" i="2" s="1"/>
  <c r="Q23" i="2"/>
  <c r="Q24" i="2" s="1"/>
  <c r="G12" i="16"/>
  <c r="H12" i="16" s="1"/>
  <c r="P24" i="2"/>
  <c r="G41" i="16"/>
  <c r="E41" i="16"/>
  <c r="N3" i="6"/>
  <c r="F3" i="6"/>
  <c r="I16" i="2"/>
  <c r="K28" i="1"/>
  <c r="N25" i="1"/>
  <c r="F25" i="1"/>
  <c r="J24" i="1"/>
  <c r="R23" i="1"/>
  <c r="J23" i="1"/>
  <c r="I26" i="1"/>
  <c r="I28" i="1" s="1"/>
  <c r="J13" i="1"/>
  <c r="J6" i="1"/>
  <c r="J5" i="1"/>
  <c r="G32" i="16"/>
  <c r="E32" i="16"/>
  <c r="C44" i="16"/>
  <c r="G13" i="16"/>
  <c r="E13" i="16"/>
  <c r="E18" i="16" s="1"/>
  <c r="E21" i="16" s="1"/>
  <c r="H11" i="16"/>
  <c r="D44" i="16"/>
  <c r="K47" i="4"/>
  <c r="G47" i="4"/>
  <c r="C47" i="4"/>
  <c r="K46" i="4"/>
  <c r="G46" i="4"/>
  <c r="C46" i="4"/>
  <c r="J14" i="7"/>
  <c r="S10" i="7"/>
  <c r="C20" i="6"/>
  <c r="C21" i="6" s="1"/>
  <c r="M20" i="6"/>
  <c r="M21" i="6" s="1"/>
  <c r="E20" i="6"/>
  <c r="E21" i="6" s="1"/>
  <c r="J3" i="6"/>
  <c r="C24" i="2"/>
  <c r="I23" i="2"/>
  <c r="O27" i="1"/>
  <c r="R27" i="1" s="1"/>
  <c r="G27" i="1"/>
  <c r="G26" i="1"/>
  <c r="G28" i="1" s="1"/>
  <c r="J25" i="1"/>
  <c r="N24" i="1"/>
  <c r="F24" i="1"/>
  <c r="M27" i="1"/>
  <c r="N23" i="1"/>
  <c r="E27" i="1"/>
  <c r="F23" i="1"/>
  <c r="M26" i="1"/>
  <c r="M28" i="1" s="1"/>
  <c r="N22" i="1"/>
  <c r="E26" i="1"/>
  <c r="E28" i="1" s="1"/>
  <c r="F22" i="1"/>
  <c r="G20" i="1"/>
  <c r="N17" i="1"/>
  <c r="J17" i="1"/>
  <c r="F17" i="1"/>
  <c r="M20" i="1"/>
  <c r="N13" i="1"/>
  <c r="E20" i="1"/>
  <c r="F13" i="1"/>
  <c r="N6" i="1"/>
  <c r="F6" i="1"/>
  <c r="D3" i="14" s="1"/>
  <c r="N5" i="1"/>
  <c r="F5" i="1"/>
  <c r="E3" i="16" s="1"/>
  <c r="E8" i="16" s="1"/>
  <c r="R3" i="6"/>
  <c r="F42" i="14"/>
  <c r="P27" i="1"/>
  <c r="L27" i="1"/>
  <c r="H27" i="1"/>
  <c r="J27" i="1" s="1"/>
  <c r="D27" i="1"/>
  <c r="P26" i="1"/>
  <c r="P28" i="1" s="1"/>
  <c r="L48" i="4"/>
  <c r="G12" i="14"/>
  <c r="S3" i="7"/>
  <c r="R13" i="7"/>
  <c r="S13" i="7" s="1"/>
  <c r="R14" i="7"/>
  <c r="M13" i="7"/>
  <c r="O13" i="7" s="1"/>
  <c r="M14" i="7"/>
  <c r="I13" i="7"/>
  <c r="K13" i="7" s="1"/>
  <c r="I14" i="7"/>
  <c r="E13" i="7"/>
  <c r="G13" i="7" s="1"/>
  <c r="E14" i="7"/>
  <c r="N15" i="6"/>
  <c r="F15" i="6"/>
  <c r="N5" i="6"/>
  <c r="F5" i="6"/>
  <c r="C16" i="2"/>
  <c r="D2" i="27"/>
  <c r="O33" i="4"/>
  <c r="R33" i="4" s="1"/>
  <c r="R34" i="4"/>
  <c r="O22" i="4"/>
  <c r="R23" i="4"/>
  <c r="R14" i="4"/>
  <c r="R15" i="4"/>
  <c r="O3" i="4"/>
  <c r="R4" i="4"/>
  <c r="E9" i="15"/>
  <c r="K22" i="8"/>
  <c r="K14" i="8"/>
  <c r="K30" i="8" s="1"/>
  <c r="Q14" i="7"/>
  <c r="L14" i="7"/>
  <c r="H14" i="7"/>
  <c r="D14" i="7"/>
  <c r="G14" i="7" s="1"/>
  <c r="K21" i="6"/>
  <c r="G21" i="6"/>
  <c r="O15" i="6"/>
  <c r="R15" i="6" s="1"/>
  <c r="J15" i="6"/>
  <c r="O5" i="6"/>
  <c r="R5" i="6" s="1"/>
  <c r="J5" i="6"/>
  <c r="L20" i="6"/>
  <c r="N20" i="6" s="1"/>
  <c r="H20" i="6"/>
  <c r="H21" i="6" s="1"/>
  <c r="D20" i="6"/>
  <c r="I24" i="2"/>
  <c r="E16" i="2"/>
  <c r="E23" i="2"/>
  <c r="E24" i="2" s="1"/>
  <c r="H16" i="2"/>
  <c r="L26" i="1"/>
  <c r="H26" i="1"/>
  <c r="D26" i="1"/>
  <c r="L18" i="1"/>
  <c r="H18" i="1"/>
  <c r="D18" i="1"/>
  <c r="N22" i="2"/>
  <c r="F22" i="2"/>
  <c r="L23" i="2"/>
  <c r="L24" i="2" s="1"/>
  <c r="D16" i="2"/>
  <c r="L16" i="2"/>
  <c r="R14" i="1"/>
  <c r="G9" i="14" s="1"/>
  <c r="O24" i="1"/>
  <c r="R24" i="1" s="1"/>
  <c r="O21" i="6" l="1"/>
  <c r="O22" i="1"/>
  <c r="R22" i="1" s="1"/>
  <c r="O13" i="1"/>
  <c r="R13" i="1" s="1"/>
  <c r="F47" i="4"/>
  <c r="R21" i="6"/>
  <c r="F20" i="6"/>
  <c r="F45" i="16"/>
  <c r="O20" i="1"/>
  <c r="R20" i="1" s="1"/>
  <c r="F9" i="16"/>
  <c r="H9" i="16" s="1"/>
  <c r="E9" i="14"/>
  <c r="E10" i="16"/>
  <c r="E44" i="16" s="1"/>
  <c r="D48" i="4"/>
  <c r="N47" i="4"/>
  <c r="H48" i="4"/>
  <c r="J47" i="4"/>
  <c r="R24" i="2"/>
  <c r="R23" i="2"/>
  <c r="G19" i="14"/>
  <c r="F22" i="14"/>
  <c r="G22" i="14" s="1"/>
  <c r="D8" i="14"/>
  <c r="D11" i="14" s="1"/>
  <c r="D45" i="14" s="1"/>
  <c r="G18" i="16"/>
  <c r="N24" i="2"/>
  <c r="N19" i="2"/>
  <c r="C48" i="4"/>
  <c r="F46" i="4"/>
  <c r="F48" i="4" s="1"/>
  <c r="N46" i="4"/>
  <c r="N48" i="4" s="1"/>
  <c r="K48" i="4"/>
  <c r="F3" i="16"/>
  <c r="E3" i="14"/>
  <c r="O28" i="1"/>
  <c r="R28" i="1" s="1"/>
  <c r="F27" i="1"/>
  <c r="N27" i="1"/>
  <c r="F3" i="14"/>
  <c r="F8" i="14" s="1"/>
  <c r="G3" i="16"/>
  <c r="G8" i="16" s="1"/>
  <c r="O26" i="1"/>
  <c r="R26" i="1" s="1"/>
  <c r="J46" i="4"/>
  <c r="J48" i="4" s="1"/>
  <c r="G48" i="4"/>
  <c r="H13" i="16"/>
  <c r="J19" i="2"/>
  <c r="E45" i="16"/>
  <c r="O17" i="1"/>
  <c r="R16" i="1"/>
  <c r="D23" i="2"/>
  <c r="D19" i="1"/>
  <c r="F18" i="1"/>
  <c r="L19" i="1"/>
  <c r="N18" i="1"/>
  <c r="J26" i="1"/>
  <c r="H28" i="1"/>
  <c r="J28" i="1" s="1"/>
  <c r="J18" i="2"/>
  <c r="H22" i="2"/>
  <c r="J21" i="6"/>
  <c r="O14" i="7"/>
  <c r="R3" i="4"/>
  <c r="R22" i="4"/>
  <c r="F14" i="2"/>
  <c r="J20" i="6"/>
  <c r="N23" i="2"/>
  <c r="H19" i="1"/>
  <c r="J18" i="1"/>
  <c r="F26" i="1"/>
  <c r="D28" i="1"/>
  <c r="F28" i="1" s="1"/>
  <c r="N26" i="1"/>
  <c r="L28" i="1"/>
  <c r="N28" i="1" s="1"/>
  <c r="D21" i="6"/>
  <c r="L21" i="6"/>
  <c r="F21" i="6"/>
  <c r="N21" i="6"/>
  <c r="K14" i="7"/>
  <c r="S14" i="7"/>
  <c r="F16" i="2"/>
  <c r="F46" i="14" l="1"/>
  <c r="E8" i="14"/>
  <c r="E11" i="14" s="1"/>
  <c r="E45" i="14" s="1"/>
  <c r="F11" i="14"/>
  <c r="G8" i="14"/>
  <c r="G21" i="16"/>
  <c r="H18" i="16"/>
  <c r="F8" i="16"/>
  <c r="F10" i="16" s="1"/>
  <c r="F44" i="16" s="1"/>
  <c r="G10" i="16"/>
  <c r="H3" i="16"/>
  <c r="G3" i="14"/>
  <c r="E42" i="14"/>
  <c r="G42" i="14" s="1"/>
  <c r="G14" i="2"/>
  <c r="O48" i="4"/>
  <c r="R46" i="4"/>
  <c r="R48" i="4" s="1"/>
  <c r="K14" i="2"/>
  <c r="H24" i="2"/>
  <c r="J24" i="2" s="1"/>
  <c r="J22" i="2"/>
  <c r="D24" i="2"/>
  <c r="F24" i="2" s="1"/>
  <c r="F23" i="2"/>
  <c r="J19" i="1"/>
  <c r="H20" i="1"/>
  <c r="J20" i="1" s="1"/>
  <c r="N19" i="1"/>
  <c r="L20" i="1"/>
  <c r="N20" i="1" s="1"/>
  <c r="F19" i="1"/>
  <c r="D20" i="1"/>
  <c r="F20" i="1" s="1"/>
  <c r="O18" i="1"/>
  <c r="R17" i="1"/>
  <c r="H21" i="16" l="1"/>
  <c r="G45" i="16"/>
  <c r="H45" i="16" s="1"/>
  <c r="H8" i="16"/>
  <c r="F45" i="14"/>
  <c r="G45" i="14" s="1"/>
  <c r="G11" i="14"/>
  <c r="N14" i="2"/>
  <c r="K16" i="2"/>
  <c r="O14" i="2"/>
  <c r="R14" i="2" s="1"/>
  <c r="J14" i="2"/>
  <c r="G16" i="2"/>
  <c r="J16" i="2" s="1"/>
  <c r="O19" i="1"/>
  <c r="R19" i="1" s="1"/>
  <c r="R18" i="1"/>
  <c r="E46" i="14"/>
  <c r="G46" i="14" s="1"/>
  <c r="N16" i="2" l="1"/>
  <c r="O16" i="2"/>
  <c r="R16" i="2" s="1"/>
  <c r="G44" i="16"/>
  <c r="H10" i="16" l="1"/>
  <c r="H44" i="16" s="1"/>
</calcChain>
</file>

<file path=xl/sharedStrings.xml><?xml version="1.0" encoding="utf-8"?>
<sst xmlns="http://schemas.openxmlformats.org/spreadsheetml/2006/main" count="1266" uniqueCount="898">
  <si>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</si>
  <si>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</si>
  <si>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</si>
  <si>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</si>
  <si>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</si>
  <si>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</si>
  <si>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</si>
  <si>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</si>
  <si>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</si>
  <si>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Működési célú bevételek és kiadások</t>
  </si>
  <si>
    <t>Működési bevételek</t>
  </si>
  <si>
    <t>Működési célú támogatás ÁH-n belülről</t>
  </si>
  <si>
    <t>Működési célú bevételek összesen</t>
  </si>
  <si>
    <t>Személyi juttatás</t>
  </si>
  <si>
    <t>Munkaadókat terhelő járulékok és szociális hozzájárulási adó</t>
  </si>
  <si>
    <t>Ellátottak pénzbeli juttatásai</t>
  </si>
  <si>
    <t>Működési célú kiadások összesen</t>
  </si>
  <si>
    <t>Felhalmozási célú bevételek és kiadások</t>
  </si>
  <si>
    <t>Felhalmozási bevételek</t>
  </si>
  <si>
    <t>Felhalmozási célú bevételek összesen</t>
  </si>
  <si>
    <t>Beruházás</t>
  </si>
  <si>
    <t>Felújítás</t>
  </si>
  <si>
    <t>Felhalmozási célú kiadások összesen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</si>
  <si>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</si>
  <si>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</si>
  <si>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</si>
  <si>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</si>
  <si>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</si>
  <si>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</si>
  <si>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</si>
  <si>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</si>
  <si>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</si>
  <si>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</si>
  <si>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</si>
  <si>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</si>
  <si>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1. Egyéb működési célú támogatások bevételei Áh-n belülről központi ktv-i szervtől</t>
  </si>
  <si>
    <t>2. Egyéb működési célú támogatások bevételei Áh-n belülről helyi önkormányzattól és ktv-i szeveitől</t>
  </si>
  <si>
    <t>KÖZHATALMI BEVÉTELEK (B34+B35+B36)</t>
  </si>
  <si>
    <t>2016-tól</t>
  </si>
  <si>
    <t>Önkormányzaton kívüli EU-s projekthez történő hozzájárulás 2014. évi terve</t>
  </si>
  <si>
    <t xml:space="preserve">Tartalékok </t>
  </si>
  <si>
    <t>2014. évi eredeti előirányzat</t>
  </si>
  <si>
    <t>Teljesítés</t>
  </si>
  <si>
    <t>Teljesítés %</t>
  </si>
  <si>
    <t>2013. Dec. 31. Teljesítés</t>
  </si>
  <si>
    <t>ESZKÖZÖK</t>
  </si>
  <si>
    <t>ESZKÖZÖK ÖSSZESEN</t>
  </si>
  <si>
    <t>FORRÁSOK</t>
  </si>
  <si>
    <t>FORRÁSOK ÖSSZESEN</t>
  </si>
  <si>
    <t>2.</t>
  </si>
  <si>
    <t xml:space="preserve">2013. évi </t>
  </si>
  <si>
    <t>Pénzkészlet</t>
  </si>
  <si>
    <t xml:space="preserve">Változás </t>
  </si>
  <si>
    <t>záró pénzkészlet</t>
  </si>
  <si>
    <t>bevételek</t>
  </si>
  <si>
    <t>kiadások</t>
  </si>
  <si>
    <t>változása</t>
  </si>
  <si>
    <t>%-a</t>
  </si>
  <si>
    <t>I.</t>
  </si>
  <si>
    <t>Immateriális javak</t>
  </si>
  <si>
    <t xml:space="preserve">Törzsvagyon </t>
  </si>
  <si>
    <t>1.1.</t>
  </si>
  <si>
    <t xml:space="preserve">Forgalomképtelen immateriális javak </t>
  </si>
  <si>
    <t>1.1.1.</t>
  </si>
  <si>
    <t>1.1.2.</t>
  </si>
  <si>
    <t>1.2.</t>
  </si>
  <si>
    <t>Korlátozottan forgalomképes immateriális javak</t>
  </si>
  <si>
    <t>1.2.1.</t>
  </si>
  <si>
    <t>1.2.2.</t>
  </si>
  <si>
    <t xml:space="preserve">Üzleti vagyon </t>
  </si>
  <si>
    <t>2.1.</t>
  </si>
  <si>
    <t>Forgalomképes immateriális javak</t>
  </si>
  <si>
    <t>II.</t>
  </si>
  <si>
    <t>Tárgyi eszközök</t>
  </si>
  <si>
    <t>Ingatlanok és a kapcsolódó vagyoni értékű jogok</t>
  </si>
  <si>
    <t>Forgalomképtelen ingatlanok és a kapcsolódó vagyoni értékű jogok</t>
  </si>
  <si>
    <t>2014. 12.31-ai előirányzat</t>
  </si>
  <si>
    <t>2014. 12.31-i előirányzat</t>
  </si>
  <si>
    <t>2014. 12. 31-ei előirányzat</t>
  </si>
  <si>
    <t>2014. 12. 31-ei Előirányzat</t>
  </si>
  <si>
    <t>Korlátozottan forgalomképes ingatlanok és a kapcsolódó vagyoni értékű jogok</t>
  </si>
  <si>
    <t>Korlátozottan forgalomképes gépek, berendezések és felszerelések</t>
  </si>
  <si>
    <t>1.3.</t>
  </si>
  <si>
    <t>1.4.</t>
  </si>
  <si>
    <t xml:space="preserve">Tenyészállatok </t>
  </si>
  <si>
    <t>2.2.</t>
  </si>
  <si>
    <t>2.3.</t>
  </si>
  <si>
    <t>III.</t>
  </si>
  <si>
    <t>Befektetett pénzügyi eszközök</t>
  </si>
  <si>
    <t>Korlátozottan forgalomképes tartós részesedés</t>
  </si>
  <si>
    <t>Tartós hitelviszonyt megtestesítő értékpapírok</t>
  </si>
  <si>
    <t xml:space="preserve">Tartósan adott kölcsön </t>
  </si>
  <si>
    <t>2.4.</t>
  </si>
  <si>
    <t>IV.</t>
  </si>
  <si>
    <t>1.5.</t>
  </si>
  <si>
    <t>A)</t>
  </si>
  <si>
    <t xml:space="preserve">Készletek </t>
  </si>
  <si>
    <t>V.</t>
  </si>
  <si>
    <t>B)</t>
  </si>
  <si>
    <t>Törzsvagyon összesen</t>
  </si>
  <si>
    <t>Forgalomképtelen vagyon összesen</t>
  </si>
  <si>
    <t>Korlátozottan forgalomképes vagyon összesen</t>
  </si>
  <si>
    <t>Üzleti vagyon összesen</t>
  </si>
  <si>
    <t>Forgalomképes vagyon összesen</t>
  </si>
  <si>
    <t>D)</t>
  </si>
  <si>
    <t>E)</t>
  </si>
  <si>
    <t>F)</t>
  </si>
  <si>
    <t>KÖNYVVITELI MÉRLEGEN KIVÜLI ESZKÖZÖK</t>
  </si>
  <si>
    <t>Törzsvagyon körébe tartozó 0-ra leírt, de használatban lévő eszközök állománya</t>
  </si>
  <si>
    <t>0-ig leírt forgalomképtelen immateriális javak</t>
  </si>
  <si>
    <t>0-ig leírt korlátozottan forgalomképes immateriális javak</t>
  </si>
  <si>
    <t>2014. Évi eredeti előirányzat</t>
  </si>
  <si>
    <t>2014. Dec. 31. Előirányzat</t>
  </si>
  <si>
    <t>2014. Dec. 31. Teljesítés</t>
  </si>
  <si>
    <t xml:space="preserve">2014. évi </t>
  </si>
  <si>
    <t>2014. December 31. előirányzat</t>
  </si>
  <si>
    <t xml:space="preserve">         2.1.1. Országos nemzetiségi önkormányzatoknak</t>
  </si>
  <si>
    <t>Üzleti vagyon körébe tartozó 0-ra leírt, de használatban lévő eszközök állománya</t>
  </si>
  <si>
    <t>0-ig leírt forgalomképes immateriális javak</t>
  </si>
  <si>
    <t>EGYEBEK</t>
  </si>
  <si>
    <t xml:space="preserve"> - régészeti leletek</t>
  </si>
  <si>
    <t xml:space="preserve">Támogatás összege </t>
  </si>
  <si>
    <t>Támogatás célja</t>
  </si>
  <si>
    <t xml:space="preserve">Elszámolási határidő </t>
  </si>
  <si>
    <t>Vissza-   fizetett</t>
  </si>
  <si>
    <t>Megjegyzés</t>
  </si>
  <si>
    <t xml:space="preserve"> I. Támogatásértékű kiadások</t>
  </si>
  <si>
    <t>1. Támogatásértékű működési kiadás</t>
  </si>
  <si>
    <t>1.1. Központi költségvetési szervnek</t>
  </si>
  <si>
    <t>1.5. Társadalombiztosítási alapok kezelőinek</t>
  </si>
  <si>
    <t>1.7. Helyi önk-nak és ktv-i szerveinek részére</t>
  </si>
  <si>
    <t xml:space="preserve">  2. Felhalmozási célú támogatás</t>
  </si>
  <si>
    <t xml:space="preserve">   2.1. Támogatásértékű beruházási kiadás</t>
  </si>
  <si>
    <t xml:space="preserve">   2.2. Támogatásértékű felújítási kiadás</t>
  </si>
  <si>
    <t>II. Államháztartáson kívülre pénzeszköz átadás</t>
  </si>
  <si>
    <t xml:space="preserve"> 1. Működési célú pénzeszköz átadás </t>
  </si>
  <si>
    <t>1.1.  Non-profit szervezeteknek</t>
  </si>
  <si>
    <t>1.2. Egyházaknak</t>
  </si>
  <si>
    <t xml:space="preserve">1.3. Háztartásoknak </t>
  </si>
  <si>
    <t xml:space="preserve">1.4. Vállalkozásoknak </t>
  </si>
  <si>
    <t xml:space="preserve">1.5. EU költségvetésnek </t>
  </si>
  <si>
    <t>1.6. Kormányoknak és nemzetközi szervezeteknek</t>
  </si>
  <si>
    <t xml:space="preserve">1.7. Egyéb külföldinek </t>
  </si>
  <si>
    <t xml:space="preserve">2. Beruházási célú pénzeszköz átadás </t>
  </si>
  <si>
    <t xml:space="preserve">3. Felújítási célú pénzeszköz átadás </t>
  </si>
  <si>
    <t>Felhalmozási célú pénzeszközátadások ÁH-n kívülre 2+3 sorok:</t>
  </si>
  <si>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</si>
  <si>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</si>
  <si>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</si>
  <si>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</si>
  <si>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</si>
  <si>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</si>
  <si>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</si>
  <si>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</si>
  <si>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</si>
  <si>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</si>
  <si>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</si>
  <si>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</si>
  <si>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</si>
  <si>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</si>
  <si>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</si>
  <si>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</si>
  <si>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</si>
  <si>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</si>
  <si>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</si>
  <si>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</si>
  <si>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</si>
  <si>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</si>
  <si>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</si>
  <si>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1. Működési célú pénzmaradvány igénybevétele</t>
  </si>
  <si>
    <t>2. Felhalmozási célú pénzmaradvány igénybevétele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</si>
  <si>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</si>
  <si>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</si>
  <si>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</si>
  <si>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</si>
  <si>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</si>
  <si>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</si>
  <si>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</si>
  <si>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</si>
  <si>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</si>
  <si>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</si>
  <si>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</si>
  <si>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</si>
  <si>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</si>
  <si>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</si>
  <si>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</si>
  <si>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</si>
  <si>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</si>
  <si>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</si>
  <si>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</si>
  <si>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</si>
  <si>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</si>
  <si>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</si>
  <si>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</si>
  <si>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</si>
  <si>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</si>
  <si>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</si>
  <si>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</si>
  <si>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K511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</si>
  <si>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</si>
  <si>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</si>
  <si>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</si>
  <si>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</si>
  <si>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</si>
  <si>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</si>
  <si>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</si>
  <si>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</si>
  <si>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K88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</si>
  <si>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</si>
  <si>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</si>
  <si>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</si>
  <si>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</si>
  <si>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</si>
  <si>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</si>
  <si>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</si>
  <si>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</si>
  <si>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</si>
  <si>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</si>
  <si>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</si>
  <si>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</si>
  <si>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</si>
  <si>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</si>
  <si>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</si>
  <si>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</si>
  <si>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</si>
  <si>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</si>
  <si>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</si>
  <si>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</si>
  <si>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</si>
  <si>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</si>
  <si>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</si>
  <si>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</si>
  <si>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</si>
  <si>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</si>
  <si>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</si>
  <si>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</si>
  <si>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1. Egyházaknak</t>
  </si>
  <si>
    <t>2. Egyéb civil szervezetek</t>
  </si>
  <si>
    <t>4. Pénzügyi vállalkozások</t>
  </si>
  <si>
    <t>6. Önkormányzati többségi tulajdonú nem pénzügyi vállalkozásoknak</t>
  </si>
  <si>
    <t>7. Egyéb vállalkozásoknak</t>
  </si>
  <si>
    <t>8. Európai Uniónak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</si>
  <si>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</si>
  <si>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</si>
  <si>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</si>
  <si>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</si>
  <si>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</si>
  <si>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</si>
  <si>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</si>
  <si>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</si>
  <si>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</si>
  <si>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</si>
  <si>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</si>
  <si>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</si>
  <si>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</si>
  <si>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</si>
  <si>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</si>
  <si>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</si>
  <si>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</si>
  <si>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</si>
  <si>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</si>
  <si>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</si>
  <si>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</si>
  <si>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</si>
  <si>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</si>
  <si>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</si>
  <si>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</si>
  <si>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</si>
  <si>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</si>
  <si>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</si>
  <si>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</si>
  <si>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</si>
  <si>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</si>
  <si>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</si>
  <si>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</si>
  <si>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</si>
  <si>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</si>
  <si>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</si>
  <si>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</si>
  <si>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</si>
  <si>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</si>
  <si>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</si>
  <si>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</si>
  <si>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</si>
  <si>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</si>
  <si>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</si>
  <si>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</si>
  <si>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</si>
  <si>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</si>
  <si>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</si>
  <si>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</si>
  <si>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</si>
  <si>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</si>
  <si>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</si>
  <si>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</si>
  <si>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</si>
  <si>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</si>
  <si>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</si>
  <si>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</si>
  <si>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</si>
  <si>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</si>
  <si>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</si>
  <si>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</si>
  <si>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</si>
  <si>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</si>
  <si>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</si>
  <si>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</si>
  <si>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</si>
  <si>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</si>
  <si>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</si>
  <si>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</si>
  <si>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</si>
  <si>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</si>
  <si>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</si>
  <si>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</si>
  <si>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</si>
  <si>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</si>
  <si>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Tárgyév                    2014.</t>
  </si>
  <si>
    <t>2015.</t>
  </si>
  <si>
    <t>2016.</t>
  </si>
  <si>
    <t>2017.</t>
  </si>
  <si>
    <t>2018.</t>
  </si>
  <si>
    <t>2019.</t>
  </si>
  <si>
    <t>2020.</t>
  </si>
  <si>
    <t xml:space="preserve">2021. és ezt követő években 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</si>
  <si>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</si>
  <si>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</si>
  <si>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</si>
  <si>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</si>
  <si>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</si>
  <si>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</si>
  <si>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</si>
  <si>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</si>
  <si>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</si>
  <si>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</si>
  <si>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</si>
  <si>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</si>
  <si>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</si>
  <si>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</si>
  <si>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</si>
  <si>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</si>
  <si>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</si>
  <si>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</si>
  <si>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</si>
  <si>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</si>
  <si>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</si>
  <si>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Az Önkormányzat 2014. évi adósságot keletkeztető fejlesztési céljai</t>
  </si>
  <si>
    <t>Fejlesztési cél</t>
  </si>
  <si>
    <t>Fejlesztés várható kiadása</t>
  </si>
  <si>
    <t>1.</t>
  </si>
  <si>
    <t>Hitel</t>
  </si>
  <si>
    <t>2014.</t>
  </si>
  <si>
    <t>VÁLLALT KÖTELEZETTSÉG</t>
  </si>
  <si>
    <t>2014. évi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</si>
  <si>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</si>
  <si>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</si>
  <si>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</si>
  <si>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</si>
  <si>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</si>
  <si>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</si>
  <si>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</si>
  <si>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</si>
  <si>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</si>
  <si>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</si>
  <si>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</si>
  <si>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</si>
  <si>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</si>
  <si>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</si>
  <si>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</si>
  <si>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</si>
  <si>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</si>
  <si>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</si>
  <si>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Egyéb működési célú támogatások ÁH-n belülre </t>
  </si>
  <si>
    <t xml:space="preserve">Egyéb működési célú támogatások ÁH-n kívülre </t>
  </si>
  <si>
    <t>Előző időszak</t>
  </si>
  <si>
    <t>Módosítások</t>
  </si>
  <si>
    <t>Tárgyi időszak</t>
  </si>
  <si>
    <t/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</si>
  <si>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</si>
  <si>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</si>
  <si>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</si>
  <si>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</si>
  <si>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</si>
  <si>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</si>
  <si>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</si>
  <si>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</si>
  <si>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</si>
  <si>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</si>
  <si>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</si>
  <si>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</si>
  <si>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</si>
  <si>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</si>
  <si>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</si>
  <si>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</si>
  <si>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</si>
  <si>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</si>
  <si>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</si>
  <si>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</si>
  <si>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</si>
  <si>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</si>
  <si>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</si>
  <si>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</si>
  <si>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</si>
  <si>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</si>
  <si>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</si>
  <si>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</si>
  <si>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</si>
  <si>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</si>
  <si>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</si>
  <si>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</si>
  <si>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</si>
  <si>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</si>
  <si>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</si>
  <si>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</si>
  <si>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</si>
  <si>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</si>
  <si>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</si>
  <si>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</si>
  <si>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</si>
  <si>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</si>
  <si>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</si>
  <si>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</si>
  <si>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</si>
  <si>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</si>
  <si>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</si>
  <si>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</si>
  <si>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</si>
  <si>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</si>
  <si>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</si>
  <si>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</si>
  <si>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</si>
  <si>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</si>
  <si>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</si>
  <si>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</si>
  <si>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</si>
  <si>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</si>
  <si>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</si>
  <si>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</si>
  <si>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</si>
  <si>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</si>
  <si>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</si>
  <si>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</si>
  <si>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</si>
  <si>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</si>
  <si>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</si>
  <si>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</si>
  <si>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</si>
  <si>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</si>
  <si>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</si>
  <si>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</si>
  <si>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</si>
  <si>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</si>
  <si>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</si>
  <si>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</si>
  <si>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</si>
  <si>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</si>
  <si>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</si>
  <si>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</si>
  <si>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</si>
  <si>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</si>
  <si>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</si>
  <si>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</si>
  <si>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</si>
  <si>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</si>
  <si>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</si>
  <si>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</si>
  <si>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</si>
  <si>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</si>
  <si>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</si>
  <si>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</si>
  <si>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</si>
  <si>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</si>
  <si>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</si>
  <si>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</si>
  <si>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</si>
  <si>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</si>
  <si>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</si>
  <si>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</si>
  <si>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</si>
  <si>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</si>
  <si>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</si>
  <si>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</si>
  <si>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</si>
  <si>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</si>
  <si>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</si>
  <si>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</si>
  <si>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</si>
  <si>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</si>
  <si>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</si>
  <si>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</si>
  <si>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</si>
  <si>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</si>
  <si>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</si>
  <si>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</si>
  <si>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</si>
  <si>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</si>
  <si>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</si>
  <si>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</si>
  <si>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</si>
  <si>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</si>
  <si>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</si>
  <si>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</si>
  <si>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</si>
  <si>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</si>
  <si>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</si>
  <si>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</si>
  <si>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</si>
  <si>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</si>
  <si>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</si>
  <si>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</si>
  <si>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</si>
  <si>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</si>
  <si>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</si>
  <si>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</si>
  <si>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</si>
  <si>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</si>
  <si>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</si>
  <si>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</si>
  <si>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</si>
  <si>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</si>
  <si>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</si>
  <si>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</si>
  <si>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</si>
  <si>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</si>
  <si>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</si>
  <si>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</si>
  <si>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</si>
  <si>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</si>
  <si>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</si>
  <si>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</si>
  <si>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</si>
  <si>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</si>
  <si>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</si>
  <si>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</si>
  <si>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</si>
  <si>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</si>
  <si>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</si>
  <si>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</si>
  <si>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</si>
  <si>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</si>
  <si>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</si>
  <si>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</si>
  <si>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</si>
  <si>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</si>
  <si>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</si>
  <si>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</si>
  <si>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</si>
  <si>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</si>
  <si>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</si>
  <si>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</si>
  <si>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</si>
  <si>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</si>
  <si>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</si>
  <si>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</si>
  <si>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</si>
  <si>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</si>
  <si>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</si>
  <si>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</si>
  <si>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</si>
  <si>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</si>
  <si>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</si>
  <si>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</si>
  <si>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</si>
  <si>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</si>
  <si>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</si>
  <si>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</si>
  <si>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</si>
  <si>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</si>
  <si>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</si>
  <si>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</si>
  <si>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</si>
  <si>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</si>
  <si>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</si>
  <si>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</si>
  <si>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</si>
  <si>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</si>
  <si>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</si>
  <si>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</si>
  <si>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</si>
  <si>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</si>
  <si>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</si>
  <si>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</si>
  <si>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</si>
  <si>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</si>
  <si>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</si>
  <si>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</si>
  <si>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</si>
  <si>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</si>
  <si>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</si>
  <si>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</si>
  <si>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</si>
  <si>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</si>
  <si>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</si>
  <si>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</si>
  <si>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</si>
  <si>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</si>
  <si>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</si>
  <si>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</si>
  <si>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</si>
  <si>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</si>
  <si>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</si>
  <si>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</si>
  <si>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</si>
  <si>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</si>
  <si>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</si>
  <si>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</si>
  <si>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</si>
  <si>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</si>
  <si>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</si>
  <si>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</si>
  <si>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</si>
  <si>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</si>
  <si>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</si>
  <si>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</si>
  <si>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</si>
  <si>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</si>
  <si>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</si>
  <si>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</si>
  <si>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</si>
  <si>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</si>
  <si>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</si>
  <si>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</si>
  <si>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</si>
  <si>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</si>
  <si>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</si>
  <si>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</si>
  <si>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</si>
  <si>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</si>
  <si>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</si>
  <si>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</si>
  <si>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</si>
  <si>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</si>
  <si>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</si>
  <si>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</si>
  <si>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</si>
  <si>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</si>
  <si>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</si>
  <si>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</si>
  <si>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</si>
  <si>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</si>
  <si>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</si>
  <si>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</si>
  <si>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</si>
  <si>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</si>
  <si>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</si>
  <si>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</si>
  <si>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</si>
  <si>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</si>
  <si>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</si>
  <si>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</si>
  <si>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</si>
  <si>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</si>
  <si>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</si>
  <si>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</si>
  <si>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</si>
  <si>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</si>
  <si>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</si>
  <si>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</si>
  <si>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</si>
  <si>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</si>
  <si>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</si>
  <si>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</si>
  <si>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</si>
  <si>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</si>
  <si>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</si>
  <si>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</si>
  <si>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</si>
  <si>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</si>
  <si>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</si>
  <si>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</si>
  <si>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</si>
  <si>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</si>
  <si>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</si>
  <si>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</si>
  <si>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</si>
  <si>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</si>
  <si>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</si>
  <si>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</si>
  <si>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</si>
  <si>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</si>
  <si>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</si>
  <si>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</si>
  <si>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</si>
  <si>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</si>
  <si>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</si>
  <si>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</si>
  <si>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E)        MÉRLEG SZERINTI EREDMÉNY (=±C±D) (41=±35±40)</t>
  </si>
  <si>
    <t>D)        RENDKÍVÜLI EREDMÉNY(=X-XI) (40=38-39)</t>
  </si>
  <si>
    <t>XI        Rendkívüli ráfordítások</t>
  </si>
  <si>
    <t>X        Rendkívüli eredményszemléletű bevételek (=22+23) (=36+37)</t>
  </si>
  <si>
    <t>23        Különféle rendkívüli eredményszemléletű bevételek</t>
  </si>
  <si>
    <t>22        Felhalmozási célú támogatások eredményszemléletű bevételei</t>
  </si>
  <si>
    <t>C)        SZOKÁSOS EREDMÉNY (=±A±B) (35=±23±34)</t>
  </si>
  <si>
    <t>B)        PÉNZÜGYI MŰVELETEK EREDMÉNYE (=VIII-IX) (34=28-33)</t>
  </si>
  <si>
    <t>IX        Pénzügyi műveletek ráfordításai (=19+20+21) (33=29+...+31)</t>
  </si>
  <si>
    <t>21a        - ebből: árfolyamveszteség</t>
  </si>
  <si>
    <t>21        Pénzügyi műveletek egyéb ráfordításai (&gt;=21a) (31&gt;=32)</t>
  </si>
  <si>
    <t>20        Részesedések, értékpapírok, pénzeszközök értékvesztése</t>
  </si>
  <si>
    <t>19        Fizetendő kamatok és kamatjellegű ráfordítások</t>
  </si>
  <si>
    <t>VIII        Pénzügyi műveletek eredményszemléletű bevételei (=16+17+18) (28=24+...+26)</t>
  </si>
  <si>
    <t>18a        - ebből: árfolyamnyereség</t>
  </si>
  <si>
    <t>18        Pénzügyi műveletek egyéb eredményszemléletű bevételei (&gt;=18a) (26&gt;=27)</t>
  </si>
  <si>
    <t>17        Kapott (járó) kamatok és kamatjellegű eredményszemléletű bevételek</t>
  </si>
  <si>
    <t>16        Kapott (járó) osztalék és részesedés</t>
  </si>
  <si>
    <t>A) TEVÉKENYSÉGEK EREDMÉNYE (=I±II+III-IV-V-VI-VII) (23=04±07+11-(16+20+21+22))</t>
  </si>
  <si>
    <t>VII        Egyéb ráfordítások</t>
  </si>
  <si>
    <t>VI        Értékcsökkenési leírás</t>
  </si>
  <si>
    <t>V        Személyi jellegű ráfordítások (=13+14+15) (20=17+...+19)</t>
  </si>
  <si>
    <t>15        Bérjárulékok</t>
  </si>
  <si>
    <t>14        Személyi jellegű egyéb kifizetések</t>
  </si>
  <si>
    <t>13        Bérköltség</t>
  </si>
  <si>
    <t>IV        Anyagjellegű ráfordítások (=09+10+11+12) (16=12+...+15)</t>
  </si>
  <si>
    <t>12        Eladott (közvetített) szolgáltatások értéke</t>
  </si>
  <si>
    <t>11        Eladott áruk beszerzési értéke</t>
  </si>
  <si>
    <t>10        Igénybe vett szolgáltatások értéke</t>
  </si>
  <si>
    <t>09        Anyagköltség</t>
  </si>
  <si>
    <t>III        Egyéb eredményszemléletű bevételek (=06+07+08) (11=08+09+10)</t>
  </si>
  <si>
    <t>08        Különféle egyéb eredményszemléletű bevételek</t>
  </si>
  <si>
    <t>07        Egyéb működési célú támogatások eredményszemléletű bevételei</t>
  </si>
  <si>
    <t>06        Központi működési célú támogatások eredményszemléletű bevételei</t>
  </si>
  <si>
    <t>II        Aktivált saját teljesítmények értéke (=±04+05) (07=±05+06)</t>
  </si>
  <si>
    <t>05        Saját előállítású eszközök aktivált értéke</t>
  </si>
  <si>
    <t>04        Saját termelésű készletek állományváltozása</t>
  </si>
  <si>
    <t>I        Tevékenység nettó eredményszemléletű bevétele (=01+02+03) (04=01+02+03)</t>
  </si>
  <si>
    <t>03        Tevékenység egyéb nettó eredményszemléletű bevételei</t>
  </si>
  <si>
    <t>02        Eszközök és szolgáltatások értékesítése nettó eredményszemléletű bevételei</t>
  </si>
  <si>
    <t>01        Közhatalmi eredményszemléletű bevételek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</si>
  <si>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</si>
  <si>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</si>
  <si>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</si>
  <si>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</si>
  <si>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</si>
  <si>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</si>
  <si>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</si>
  <si>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</si>
  <si>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</si>
  <si>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</si>
  <si>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</si>
  <si>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</si>
  <si>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</si>
  <si>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</si>
  <si>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</si>
  <si>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</si>
  <si>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</si>
  <si>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</si>
  <si>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</si>
  <si>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</si>
  <si>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 xml:space="preserve"> Mérleg</t>
  </si>
  <si>
    <t>Eredménykimutatás</t>
  </si>
  <si>
    <t xml:space="preserve"> MARADVÁNYKIMUTATÁS</t>
  </si>
  <si>
    <t>1.2. Fejezeti kezelésű előirányzat</t>
  </si>
  <si>
    <t>1.3. Fejezeti kezelésű ei-nak EU-s programokra és azok hazai társfinanszírozsa</t>
  </si>
  <si>
    <t>1.4. Egyéb fejezeti kezelésű előriányzatoknak</t>
  </si>
  <si>
    <t>1.6. Elkülönített állami pénzalapoknak</t>
  </si>
  <si>
    <t>1.8. Társulásoknak és költségvetési szeveinek</t>
  </si>
  <si>
    <t>1.9. Nemzetiségi önkormányzatoknak és költségvetési szeveinek</t>
  </si>
  <si>
    <t>1.10. Térségi fejlesztési tanácsoknak és költségvetési szeveinek</t>
  </si>
  <si>
    <t>Közhatalmi bevételek</t>
  </si>
  <si>
    <t>mínusz: - Felhalmozási célú kamatbevételek Áh-n kívülről</t>
  </si>
  <si>
    <t>Működési célú átvett pénzeszköz</t>
  </si>
  <si>
    <t>Működési célú finanszírozási bevételek</t>
  </si>
  <si>
    <t>MŰKÖDÉSI KÖLTSÉGVETÉSI BEVÉTELEK ÖSSZESEN:</t>
  </si>
  <si>
    <t>Működési bevételek összesen:</t>
  </si>
  <si>
    <t>Dologi kiadások</t>
  </si>
  <si>
    <t>mínusz: - Felhalmozási célú kamatkiadások</t>
  </si>
  <si>
    <t>Egyéb működési célú kiadások</t>
  </si>
  <si>
    <t>mínusz: -Felhalmozási célú tartalék</t>
  </si>
  <si>
    <t>Működési költségvetési kiadások összesen:</t>
  </si>
  <si>
    <t>Működési célú finanszírozási kiadások</t>
  </si>
  <si>
    <t>Nyújtott támogatás miatti korrekció:</t>
  </si>
  <si>
    <t>Felhalmozási célú támogatások ÁH-n belülről</t>
  </si>
  <si>
    <t>Felhalmozási célú kamatbevételek Áh-n kívülről</t>
  </si>
  <si>
    <t>Felhalmozási célú átvet péneszközök</t>
  </si>
  <si>
    <t>Felhalmozási költségvetési bevételek összesen</t>
  </si>
  <si>
    <t>Felhalmozási célú finanszírozási bevételek</t>
  </si>
  <si>
    <t>Nyújott támogatás miatti korrekció</t>
  </si>
  <si>
    <t>B5</t>
  </si>
  <si>
    <t>B7</t>
  </si>
  <si>
    <t xml:space="preserve">Egyéb felhalmozási célú kiadások </t>
  </si>
  <si>
    <t>Felhalmozási célú kamatkiadások</t>
  </si>
  <si>
    <t>Felhalmozási célő tartalék</t>
  </si>
  <si>
    <t>Felhalmozási költségvetési kiadások összesen</t>
  </si>
  <si>
    <t>felhalmozási célú finanszírozási kiadások</t>
  </si>
  <si>
    <t>Felhalmozási kiadások összesen</t>
  </si>
  <si>
    <t>mínusz: -Felhalmozási célú kamatbevételek Áh-n kívülről</t>
  </si>
  <si>
    <t>Működési célú átvett pénzeszköz Áh-n kívülről</t>
  </si>
  <si>
    <t>Működési költségvetési bevételek összesen:</t>
  </si>
  <si>
    <t>Nyújtott támogatás miatti korrekció</t>
  </si>
  <si>
    <t>mínusz: -Felhalmozási célú kamatkiadások</t>
  </si>
  <si>
    <t>Felhalmozási célú támogatások Áh-n belülről</t>
  </si>
  <si>
    <t>Felhalmozási célú átvett pénzeszközök</t>
  </si>
  <si>
    <t>Felhalmozási célú kamatkiadás</t>
  </si>
  <si>
    <t>Felhalmozási célú finanszírozási kiadások</t>
  </si>
  <si>
    <t>Felhalmozási célú tartalék</t>
  </si>
  <si>
    <t>NEMZETI VAGYONBA TARTOZÓ BEFEKTETETT ESZKÖZÖK ÖSSZESEN</t>
  </si>
  <si>
    <t>Gépek, berendezések és felszerelések, járművek</t>
  </si>
  <si>
    <t>Forgalomképtelen gépek, berendezések, felszerelések, járművek</t>
  </si>
  <si>
    <t xml:space="preserve">Beruházások, felújítások </t>
  </si>
  <si>
    <t>Tárgyi eszközök értékhelyesbítése</t>
  </si>
  <si>
    <t>Forgalomképes ingatlanok és a kapcsolódó vagyoni értékű jogok</t>
  </si>
  <si>
    <t>Forgalomképes gépek, berendezések, felszerelések, járművek</t>
  </si>
  <si>
    <t xml:space="preserve">Forgalomképes tenyészállatok </t>
  </si>
  <si>
    <t xml:space="preserve">Forgalomképes beruházások, felújítások </t>
  </si>
  <si>
    <t>2.5.</t>
  </si>
  <si>
    <t>Forgalomképes tárgyi eszközök értékhelyesbítése</t>
  </si>
  <si>
    <t>Koncesszióba, vagyonkezelésbe adott eszközök</t>
  </si>
  <si>
    <t>Forgalomképtelen koncesszióba, vagyonkezelésbe adott eszközök</t>
  </si>
  <si>
    <t>Korlátozottan forgalomképes vagyonkezelésbe adott eszközök</t>
  </si>
  <si>
    <t>Forgalomképes koncesszióba, vagyonkezelésbe adott eszközök</t>
  </si>
  <si>
    <t>NEMZETI VAGYONBA TARTOZÓ FORGÓESZKÖZÖK ÖSSZESEN</t>
  </si>
  <si>
    <t>Értékpapírok</t>
  </si>
  <si>
    <t>C)</t>
  </si>
  <si>
    <t>PÉNZESZKÖZÖK ÖSSZESEN</t>
  </si>
  <si>
    <t>Hosszú lejáratú betétek</t>
  </si>
  <si>
    <t>Pénztárak, csekkek, betétkönyvek</t>
  </si>
  <si>
    <t>Forintszámlák</t>
  </si>
  <si>
    <t>Devizaszámlák</t>
  </si>
  <si>
    <t>Idegen pénzeszközök</t>
  </si>
  <si>
    <t>KÖVETELÉSEK</t>
  </si>
  <si>
    <t>Költségvetési évben esedékes követelések</t>
  </si>
  <si>
    <t>Költségvetési évet követően esedékes követelések</t>
  </si>
  <si>
    <t>Követelésjellegű sajátos elszámolások</t>
  </si>
  <si>
    <t>EGYÉB SAJÁTOS ESZKÖZOLDALI ELSZÁMOLÁSOK</t>
  </si>
  <si>
    <t>AKTÍV IDŐBELI ELHATÁROLÁSOK</t>
  </si>
  <si>
    <t>G)</t>
  </si>
  <si>
    <t>SAJÁT TŐKE</t>
  </si>
  <si>
    <t>Nemzeti vagyon induláskori értéke</t>
  </si>
  <si>
    <t xml:space="preserve">Nemzeti vagyon változásai 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</si>
  <si>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</si>
  <si>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</si>
  <si>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</si>
  <si>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</si>
  <si>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</si>
  <si>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</si>
  <si>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</si>
  <si>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</si>
  <si>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</si>
  <si>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</si>
  <si>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</si>
  <si>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</si>
  <si>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</si>
  <si>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</si>
  <si>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</si>
  <si>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</si>
  <si>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0-ig leírt forgalomképtelen ingatlanok és a kapcsolódó vagyoni értékű jogok</t>
  </si>
  <si>
    <t>0-ig leírt korlátozottan forgalomképes ingatlanok és a kapcs. vagyoni értékű jogok</t>
  </si>
  <si>
    <t>Gépek, berendezések, felszerelések, járművek</t>
  </si>
  <si>
    <t>0-ra leírt forgalomképtelen gépek, berendezések, felszerelések, járművek</t>
  </si>
  <si>
    <t>0-ra leírt korlátozottan forgalomképes gépek, berendezések, felszerelések, járművek</t>
  </si>
  <si>
    <t>0-ra leírt forgalomképtelen vagyonkezelésbe adott eszközök</t>
  </si>
  <si>
    <t>0-ra leírt korlátozottan forgalomképes vagyonkezelésbe adott eszközök</t>
  </si>
  <si>
    <t>0-ra leírt forgalomképes ingatlanok és a kapcsolódó vagyoni értékű jogok</t>
  </si>
  <si>
    <t>0-ra leírt forgalomképes gépek, berendezések, felszerelések, járművek</t>
  </si>
  <si>
    <t>0-ra leírt forgalomképes vagyonkezelésbe adott eszközök</t>
  </si>
  <si>
    <t xml:space="preserve"> - használatban lévő kisértékű immateriális javak</t>
  </si>
  <si>
    <t xml:space="preserve"> - használatban lévő kisértékű tárgyi eszközök</t>
  </si>
  <si>
    <t xml:space="preserve"> - használatban lévő készletek</t>
  </si>
  <si>
    <t xml:space="preserve"> - 01. számlacsoportban nyilvántartott eszközök</t>
  </si>
  <si>
    <t xml:space="preserve"> - 02. számlacsoportban nyilvántartott eszközök</t>
  </si>
  <si>
    <t xml:space="preserve"> - kulturális javak</t>
  </si>
  <si>
    <t xml:space="preserve"> - függő követelések</t>
  </si>
  <si>
    <t xml:space="preserve"> - függő kötelezettségek</t>
  </si>
  <si>
    <t xml:space="preserve"> - biztos (jövőbeni) követelések</t>
  </si>
  <si>
    <t>Elszámolás benyújtásának dátuma</t>
  </si>
  <si>
    <t>Teljesen (0-ig) leírt eszközök bruttó értéke</t>
  </si>
  <si>
    <t>Eszközök nettó értéke (=15-24)</t>
  </si>
  <si>
    <t>Értékcsökkenés összesen (=19+23)</t>
  </si>
  <si>
    <t>Terven felüli értékcsökkenés záró állománya (=20+21-22)</t>
  </si>
  <si>
    <t>Terven felüli értékcsökkenés visszaírás, kivezetés</t>
  </si>
  <si>
    <t>Terven felüli értékcsökkenés növekedés</t>
  </si>
  <si>
    <t>Terven felüli értékcsökkenés nyitó állománya</t>
  </si>
  <si>
    <t>Terv szerinti értékcsökkenés záró állománya  (=16+17-18)</t>
  </si>
  <si>
    <t>Terv szerinti értékcsökkenés csökkenése</t>
  </si>
  <si>
    <t>Terv szerinti értékcsökkenés növekedése</t>
  </si>
  <si>
    <t>Terv szerinti értékcsökkenés nyitó állománya</t>
  </si>
  <si>
    <t>Bruttó érték összesen (=01+08-14)</t>
  </si>
  <si>
    <t>Összes csökkenés (=09+…+13)</t>
  </si>
  <si>
    <t>Egyéb csökkenés</t>
  </si>
  <si>
    <t>Költségvetési szerv, társulás alapításkori átadás, vagyonkezelésbe adás miatti átadás, vagyonkezelői jog visszaadása</t>
  </si>
  <si>
    <t>Térítésmentes átadás</t>
  </si>
  <si>
    <t>Hiány, selejtezés, megsemmisülés</t>
  </si>
  <si>
    <t>Értékesítés</t>
  </si>
  <si>
    <t>Összes növekedés  (=02+…+07)</t>
  </si>
  <si>
    <t>Egyéb növekedés</t>
  </si>
  <si>
    <t>Alapításkori átvétel, vagyonkezelésbe vétel miatti átvétel, vagyonkezelői jog visszavétele</t>
  </si>
  <si>
    <t>Térítésmentes átvétel</t>
  </si>
  <si>
    <t>Beruházásokból, felújításokból aktivált érték</t>
  </si>
  <si>
    <t>Nem aktivált felújítások</t>
  </si>
  <si>
    <t>Immateriális javak beszerzése, nem aktivált beruházások</t>
  </si>
  <si>
    <t>Tárgyévi nyitó állomány (előző évi záró állomány)</t>
  </si>
  <si>
    <t>Összesen (=3+4+5+6+7+8)</t>
  </si>
  <si>
    <t>Beruházások és felújítások</t>
  </si>
  <si>
    <t>Tenyészállatok</t>
  </si>
  <si>
    <t>Ingatlanok és kapcsolódó vagyoni értékű jogok</t>
  </si>
  <si>
    <t>#</t>
  </si>
  <si>
    <t>Kimutatás az immateriális javak, tárgyi eszközök koncesszióba, vagyonkezelésbe adott eszközök állományának alakulásáról</t>
  </si>
  <si>
    <t>K63001</t>
  </si>
  <si>
    <t>Informatikai eszközök beszerzése, létesítése (kisértékű tárgyi eszköz)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</si>
</sst>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%"/>
    <numFmt numFmtId="165" formatCode="0.0"/>
    <numFmt numFmtId="166" formatCode="_-* #,##0\ _F_t_-;\-* #,##0\ _F_t_-;_-* &quot;-&quot;??\ _F_t_-;_-@_-"/>
  </numFmts>
  <fonts count="62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KerszTimes"/>
      <charset val="238"/>
    </font>
    <font>
      <sz val="10"/>
      <name val="KerszTimes"/>
      <charset val="238"/>
    </font>
    <font>
      <b/>
      <sz val="10"/>
      <name val="KerszTimes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Arial CE"/>
      <charset val="238"/>
    </font>
    <font>
      <b/>
      <i/>
      <sz val="13"/>
      <name val="Arial CE"/>
      <charset val="238"/>
    </font>
    <font>
      <sz val="13"/>
      <name val="Arial CE"/>
      <charset val="238"/>
    </font>
    <font>
      <sz val="13"/>
      <name val="Times New Roman"/>
      <family val="1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b/>
      <i/>
      <sz val="11"/>
      <name val="Calibri Light"/>
      <family val="2"/>
      <charset val="238"/>
    </font>
    <font>
      <i/>
      <sz val="11"/>
      <name val="Calibri Light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0" fontId="15" fillId="0" borderId="0"/>
  </cellStyleXfs>
  <cellXfs count="828">
    <xf numFmtId="0" fontId="0" fillId="0" borderId="0" xfId="0"/>
    <xf numFmtId="3" fontId="23" fillId="0" borderId="0" xfId="0" applyNumberFormat="1" applyFont="1" applyBorder="1"/>
    <xf numFmtId="0" fontId="23" fillId="0" borderId="0" xfId="0" applyFont="1" applyBorder="1"/>
    <xf numFmtId="0" fontId="23" fillId="0" borderId="10" xfId="0" applyFont="1" applyBorder="1"/>
    <xf numFmtId="3" fontId="24" fillId="0" borderId="11" xfId="0" applyNumberFormat="1" applyFont="1" applyBorder="1" applyAlignment="1"/>
    <xf numFmtId="0" fontId="23" fillId="0" borderId="12" xfId="0" applyFont="1" applyBorder="1"/>
    <xf numFmtId="3" fontId="24" fillId="0" borderId="13" xfId="0" applyNumberFormat="1" applyFont="1" applyBorder="1" applyAlignment="1"/>
    <xf numFmtId="0" fontId="23" fillId="0" borderId="0" xfId="0" applyFont="1"/>
    <xf numFmtId="0" fontId="24" fillId="0" borderId="13" xfId="0" applyFont="1" applyFill="1" applyBorder="1" applyAlignment="1"/>
    <xf numFmtId="3" fontId="24" fillId="0" borderId="13" xfId="0" applyNumberFormat="1" applyFont="1" applyFill="1" applyBorder="1" applyAlignment="1"/>
    <xf numFmtId="0" fontId="25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13" xfId="0" applyFont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/>
    </xf>
    <xf numFmtId="0" fontId="24" fillId="0" borderId="11" xfId="0" applyFont="1" applyFill="1" applyBorder="1" applyAlignment="1"/>
    <xf numFmtId="0" fontId="28" fillId="0" borderId="12" xfId="0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18" xfId="0" applyFont="1" applyBorder="1"/>
    <xf numFmtId="3" fontId="24" fillId="0" borderId="19" xfId="0" applyNumberFormat="1" applyFont="1" applyBorder="1" applyAlignment="1"/>
    <xf numFmtId="0" fontId="26" fillId="0" borderId="13" xfId="0" applyFont="1" applyBorder="1" applyAlignment="1">
      <alignment vertical="center"/>
    </xf>
    <xf numFmtId="3" fontId="27" fillId="0" borderId="13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/>
    <xf numFmtId="0" fontId="25" fillId="18" borderId="16" xfId="0" applyFont="1" applyFill="1" applyBorder="1" applyAlignment="1">
      <alignment vertical="center"/>
    </xf>
    <xf numFmtId="0" fontId="25" fillId="18" borderId="17" xfId="0" applyFont="1" applyFill="1" applyBorder="1" applyAlignment="1">
      <alignment vertical="center"/>
    </xf>
    <xf numFmtId="3" fontId="25" fillId="18" borderId="17" xfId="0" applyNumberFormat="1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0" fontId="25" fillId="18" borderId="20" xfId="0" applyFont="1" applyFill="1" applyBorder="1" applyAlignment="1">
      <alignment vertical="center"/>
    </xf>
    <xf numFmtId="0" fontId="21" fillId="18" borderId="21" xfId="0" applyFont="1" applyFill="1" applyBorder="1" applyAlignment="1">
      <alignment vertical="center"/>
    </xf>
    <xf numFmtId="3" fontId="22" fillId="18" borderId="21" xfId="0" applyNumberFormat="1" applyFont="1" applyFill="1" applyBorder="1" applyAlignment="1">
      <alignment vertical="center"/>
    </xf>
    <xf numFmtId="0" fontId="25" fillId="19" borderId="16" xfId="0" applyFont="1" applyFill="1" applyBorder="1" applyAlignment="1">
      <alignment vertical="center" wrapText="1"/>
    </xf>
    <xf numFmtId="0" fontId="25" fillId="19" borderId="17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1" xfId="0" applyFont="1" applyBorder="1"/>
    <xf numFmtId="0" fontId="23" fillId="0" borderId="13" xfId="0" applyFont="1" applyBorder="1"/>
    <xf numFmtId="0" fontId="23" fillId="0" borderId="19" xfId="0" applyFont="1" applyBorder="1"/>
    <xf numFmtId="3" fontId="24" fillId="0" borderId="15" xfId="0" applyNumberFormat="1" applyFont="1" applyBorder="1" applyAlignment="1"/>
    <xf numFmtId="0" fontId="25" fillId="0" borderId="10" xfId="0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5" fillId="0" borderId="0" xfId="0" applyFont="1"/>
    <xf numFmtId="0" fontId="25" fillId="0" borderId="14" xfId="0" applyFont="1" applyBorder="1"/>
    <xf numFmtId="0" fontId="25" fillId="0" borderId="15" xfId="0" applyFont="1" applyBorder="1"/>
    <xf numFmtId="3" fontId="25" fillId="0" borderId="15" xfId="0" applyNumberFormat="1" applyFont="1" applyBorder="1"/>
    <xf numFmtId="0" fontId="25" fillId="0" borderId="16" xfId="0" applyFont="1" applyBorder="1"/>
    <xf numFmtId="0" fontId="25" fillId="0" borderId="17" xfId="0" applyFont="1" applyBorder="1"/>
    <xf numFmtId="3" fontId="25" fillId="0" borderId="17" xfId="0" applyNumberFormat="1" applyFont="1" applyBorder="1"/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166" fontId="22" fillId="0" borderId="16" xfId="26" applyNumberFormat="1" applyFont="1" applyBorder="1" applyAlignment="1">
      <alignment horizontal="center" vertical="center" wrapText="1"/>
    </xf>
    <xf numFmtId="166" fontId="22" fillId="0" borderId="17" xfId="26" applyNumberFormat="1" applyFont="1" applyBorder="1" applyAlignment="1">
      <alignment horizontal="center" vertical="center" wrapText="1"/>
    </xf>
    <xf numFmtId="166" fontId="22" fillId="0" borderId="22" xfId="26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vertical="center" wrapText="1"/>
    </xf>
    <xf numFmtId="3" fontId="24" fillId="0" borderId="13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3" fontId="24" fillId="0" borderId="0" xfId="0" applyNumberFormat="1" applyFont="1"/>
    <xf numFmtId="166" fontId="22" fillId="0" borderId="23" xfId="26" applyNumberFormat="1" applyFont="1" applyBorder="1" applyAlignment="1">
      <alignment horizontal="center" vertical="center" wrapText="1"/>
    </xf>
    <xf numFmtId="166" fontId="22" fillId="0" borderId="24" xfId="26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/>
    </xf>
    <xf numFmtId="3" fontId="24" fillId="0" borderId="26" xfId="0" applyNumberFormat="1" applyFont="1" applyBorder="1"/>
    <xf numFmtId="3" fontId="21" fillId="0" borderId="23" xfId="0" applyNumberFormat="1" applyFont="1" applyBorder="1"/>
    <xf numFmtId="166" fontId="24" fillId="0" borderId="11" xfId="26" applyNumberFormat="1" applyFont="1" applyBorder="1" applyAlignment="1">
      <alignment horizontal="right" vertical="center" wrapText="1"/>
    </xf>
    <xf numFmtId="166" fontId="24" fillId="0" borderId="15" xfId="26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center"/>
    </xf>
    <xf numFmtId="166" fontId="22" fillId="0" borderId="27" xfId="26" applyNumberFormat="1" applyFont="1" applyBorder="1" applyAlignment="1">
      <alignment horizontal="center" vertical="center" wrapText="1"/>
    </xf>
    <xf numFmtId="166" fontId="22" fillId="0" borderId="28" xfId="26" applyNumberFormat="1" applyFont="1" applyBorder="1" applyAlignment="1">
      <alignment horizontal="center" vertical="center" wrapText="1"/>
    </xf>
    <xf numFmtId="166" fontId="22" fillId="0" borderId="29" xfId="26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13" xfId="42" applyFont="1" applyFill="1" applyBorder="1" applyAlignment="1">
      <alignment wrapText="1"/>
    </xf>
    <xf numFmtId="166" fontId="26" fillId="0" borderId="13" xfId="26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42" applyFont="1" applyFill="1" applyBorder="1" applyAlignment="1">
      <alignment wrapText="1"/>
    </xf>
    <xf numFmtId="0" fontId="26" fillId="0" borderId="13" xfId="42" applyFont="1" applyFill="1" applyBorder="1" applyAlignment="1">
      <alignment vertical="center" wrapText="1"/>
    </xf>
    <xf numFmtId="0" fontId="34" fillId="0" borderId="12" xfId="45" applyFont="1" applyBorder="1"/>
    <xf numFmtId="0" fontId="35" fillId="20" borderId="10" xfId="45" applyFont="1" applyFill="1" applyBorder="1"/>
    <xf numFmtId="0" fontId="21" fillId="20" borderId="11" xfId="42" applyFont="1" applyFill="1" applyBorder="1" applyAlignment="1">
      <alignment wrapText="1"/>
    </xf>
    <xf numFmtId="0" fontId="33" fillId="0" borderId="12" xfId="45" applyFont="1" applyFill="1" applyBorder="1"/>
    <xf numFmtId="0" fontId="35" fillId="20" borderId="30" xfId="45" applyFont="1" applyFill="1" applyBorder="1"/>
    <xf numFmtId="0" fontId="21" fillId="20" borderId="31" xfId="42" applyFont="1" applyFill="1" applyBorder="1" applyAlignment="1">
      <alignment wrapText="1"/>
    </xf>
    <xf numFmtId="0" fontId="24" fillId="0" borderId="32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166" fontId="21" fillId="0" borderId="17" xfId="26" applyNumberFormat="1" applyFont="1" applyBorder="1" applyAlignment="1">
      <alignment horizontal="right" vertical="center" wrapText="1"/>
    </xf>
    <xf numFmtId="166" fontId="22" fillId="0" borderId="22" xfId="26" applyNumberFormat="1" applyFont="1" applyBorder="1" applyAlignment="1">
      <alignment horizontal="center" vertical="center" wrapText="1"/>
    </xf>
    <xf numFmtId="0" fontId="26" fillId="0" borderId="13" xfId="42" applyFont="1" applyFill="1" applyBorder="1"/>
    <xf numFmtId="0" fontId="35" fillId="20" borderId="12" xfId="45" applyFont="1" applyFill="1" applyBorder="1"/>
    <xf numFmtId="0" fontId="21" fillId="20" borderId="13" xfId="42" applyFont="1" applyFill="1" applyBorder="1" applyAlignment="1">
      <alignment wrapText="1"/>
    </xf>
    <xf numFmtId="3" fontId="21" fillId="20" borderId="13" xfId="0" applyNumberFormat="1" applyFont="1" applyFill="1" applyBorder="1" applyAlignment="1">
      <alignment horizontal="right" vertical="center" wrapText="1"/>
    </xf>
    <xf numFmtId="0" fontId="29" fillId="0" borderId="13" xfId="42" applyFont="1" applyFill="1" applyBorder="1"/>
    <xf numFmtId="3" fontId="26" fillId="0" borderId="13" xfId="0" applyNumberFormat="1" applyFont="1" applyBorder="1" applyAlignment="1">
      <alignment horizontal="right" vertical="center" wrapText="1"/>
    </xf>
    <xf numFmtId="166" fontId="21" fillId="20" borderId="13" xfId="26" applyNumberFormat="1" applyFont="1" applyFill="1" applyBorder="1" applyAlignment="1">
      <alignment horizontal="right"/>
    </xf>
    <xf numFmtId="166" fontId="21" fillId="20" borderId="13" xfId="26" applyNumberFormat="1" applyFont="1" applyFill="1" applyBorder="1" applyAlignment="1">
      <alignment horizontal="right" vertical="center" wrapText="1"/>
    </xf>
    <xf numFmtId="0" fontId="21" fillId="20" borderId="19" xfId="42" applyFont="1" applyFill="1" applyBorder="1" applyAlignment="1">
      <alignment wrapText="1"/>
    </xf>
    <xf numFmtId="3" fontId="21" fillId="21" borderId="16" xfId="0" applyNumberFormat="1" applyFont="1" applyFill="1" applyBorder="1" applyAlignment="1">
      <alignment vertical="center" wrapText="1"/>
    </xf>
    <xf numFmtId="3" fontId="21" fillId="21" borderId="17" xfId="0" applyNumberFormat="1" applyFont="1" applyFill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3" fontId="21" fillId="20" borderId="11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left" vertical="center"/>
    </xf>
    <xf numFmtId="3" fontId="2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/>
    </xf>
    <xf numFmtId="3" fontId="26" fillId="0" borderId="13" xfId="0" applyNumberFormat="1" applyFont="1" applyBorder="1" applyAlignment="1">
      <alignment horizontal="center"/>
    </xf>
    <xf numFmtId="0" fontId="35" fillId="20" borderId="14" xfId="45" applyFont="1" applyFill="1" applyBorder="1"/>
    <xf numFmtId="0" fontId="21" fillId="20" borderId="15" xfId="42" applyFont="1" applyFill="1" applyBorder="1" applyAlignment="1">
      <alignment wrapText="1"/>
    </xf>
    <xf numFmtId="3" fontId="21" fillId="0" borderId="15" xfId="0" applyNumberFormat="1" applyFont="1" applyBorder="1" applyAlignment="1">
      <alignment horizontal="right" vertical="center" wrapText="1"/>
    </xf>
    <xf numFmtId="3" fontId="21" fillId="20" borderId="15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/>
    </xf>
    <xf numFmtId="0" fontId="36" fillId="0" borderId="23" xfId="43" applyFont="1" applyBorder="1" applyAlignment="1">
      <alignment horizontal="center" vertical="center"/>
    </xf>
    <xf numFmtId="0" fontId="16" fillId="0" borderId="0" xfId="43"/>
    <xf numFmtId="0" fontId="16" fillId="0" borderId="35" xfId="43" applyBorder="1" applyAlignment="1">
      <alignment horizontal="center" vertical="center"/>
    </xf>
    <xf numFmtId="0" fontId="16" fillId="0" borderId="35" xfId="43" applyBorder="1"/>
    <xf numFmtId="0" fontId="16" fillId="0" borderId="23" xfId="43" applyFont="1" applyBorder="1" applyAlignment="1">
      <alignment horizontal="center" vertical="center" wrapText="1"/>
    </xf>
    <xf numFmtId="0" fontId="16" fillId="0" borderId="36" xfId="43" applyFont="1" applyBorder="1" applyAlignment="1">
      <alignment horizontal="center" vertical="center"/>
    </xf>
    <xf numFmtId="0" fontId="16" fillId="0" borderId="37" xfId="43" applyFont="1" applyBorder="1" applyAlignment="1">
      <alignment horizontal="center" vertical="center"/>
    </xf>
    <xf numFmtId="0" fontId="16" fillId="0" borderId="38" xfId="43" applyFont="1" applyBorder="1" applyAlignment="1">
      <alignment horizontal="center" vertical="center"/>
    </xf>
    <xf numFmtId="0" fontId="16" fillId="0" borderId="38" xfId="43" applyFont="1" applyBorder="1" applyAlignment="1">
      <alignment horizontal="center" vertical="center" wrapText="1"/>
    </xf>
    <xf numFmtId="0" fontId="16" fillId="0" borderId="39" xfId="43" applyBorder="1" applyAlignment="1">
      <alignment horizontal="center" vertical="center"/>
    </xf>
    <xf numFmtId="0" fontId="16" fillId="0" borderId="39" xfId="43" applyBorder="1"/>
    <xf numFmtId="3" fontId="16" fillId="0" borderId="39" xfId="43" applyNumberFormat="1" applyBorder="1"/>
    <xf numFmtId="3" fontId="16" fillId="0" borderId="40" xfId="43" applyNumberFormat="1" applyBorder="1"/>
    <xf numFmtId="0" fontId="16" fillId="0" borderId="26" xfId="43" applyBorder="1" applyAlignment="1">
      <alignment horizontal="center" vertical="center"/>
    </xf>
    <xf numFmtId="0" fontId="16" fillId="0" borderId="26" xfId="43" applyBorder="1" applyAlignment="1">
      <alignment vertical="center" wrapText="1"/>
    </xf>
    <xf numFmtId="0" fontId="16" fillId="0" borderId="26" xfId="43" applyBorder="1"/>
    <xf numFmtId="0" fontId="16" fillId="0" borderId="41" xfId="43" applyBorder="1"/>
    <xf numFmtId="3" fontId="16" fillId="0" borderId="26" xfId="43" applyNumberFormat="1" applyBorder="1"/>
    <xf numFmtId="3" fontId="16" fillId="0" borderId="41" xfId="43" applyNumberFormat="1" applyBorder="1"/>
    <xf numFmtId="0" fontId="16" fillId="0" borderId="42" xfId="43" applyBorder="1" applyAlignment="1">
      <alignment horizontal="center" vertical="center"/>
    </xf>
    <xf numFmtId="0" fontId="16" fillId="0" borderId="42" xfId="43" applyBorder="1" applyAlignment="1">
      <alignment vertical="center" wrapText="1"/>
    </xf>
    <xf numFmtId="0" fontId="16" fillId="0" borderId="43" xfId="43" applyBorder="1"/>
    <xf numFmtId="0" fontId="16" fillId="0" borderId="42" xfId="43" applyBorder="1"/>
    <xf numFmtId="0" fontId="16" fillId="0" borderId="44" xfId="43" applyBorder="1"/>
    <xf numFmtId="0" fontId="36" fillId="0" borderId="23" xfId="43" applyFont="1" applyBorder="1" applyAlignment="1">
      <alignment vertical="center" wrapText="1"/>
    </xf>
    <xf numFmtId="3" fontId="36" fillId="0" borderId="45" xfId="43" applyNumberFormat="1" applyFont="1" applyBorder="1"/>
    <xf numFmtId="3" fontId="36" fillId="0" borderId="23" xfId="43" applyNumberFormat="1" applyFont="1" applyBorder="1"/>
    <xf numFmtId="3" fontId="36" fillId="0" borderId="46" xfId="43" applyNumberFormat="1" applyFont="1" applyBorder="1"/>
    <xf numFmtId="3" fontId="36" fillId="0" borderId="0" xfId="43" applyNumberFormat="1" applyFont="1"/>
    <xf numFmtId="0" fontId="36" fillId="0" borderId="0" xfId="43" applyFont="1"/>
    <xf numFmtId="0" fontId="36" fillId="0" borderId="45" xfId="43" applyFont="1" applyBorder="1" applyAlignment="1">
      <alignment horizontal="center" vertical="center"/>
    </xf>
    <xf numFmtId="0" fontId="36" fillId="0" borderId="45" xfId="43" applyFont="1" applyBorder="1" applyAlignment="1">
      <alignment vertical="center" wrapText="1"/>
    </xf>
    <xf numFmtId="166" fontId="36" fillId="0" borderId="23" xfId="26" applyNumberFormat="1" applyFont="1" applyBorder="1" applyAlignment="1">
      <alignment horizontal="right" vertical="center" wrapText="1"/>
    </xf>
    <xf numFmtId="0" fontId="16" fillId="0" borderId="47" xfId="43" applyBorder="1" applyAlignment="1">
      <alignment horizontal="center" vertical="center"/>
    </xf>
    <xf numFmtId="0" fontId="16" fillId="0" borderId="47" xfId="43" applyFont="1" applyBorder="1" applyAlignment="1">
      <alignment vertical="center" wrapText="1"/>
    </xf>
    <xf numFmtId="3" fontId="16" fillId="0" borderId="48" xfId="43" applyNumberFormat="1" applyBorder="1"/>
    <xf numFmtId="3" fontId="16" fillId="0" borderId="47" xfId="43" applyNumberFormat="1" applyBorder="1"/>
    <xf numFmtId="3" fontId="16" fillId="0" borderId="49" xfId="43" applyNumberFormat="1" applyBorder="1"/>
    <xf numFmtId="0" fontId="16" fillId="0" borderId="50" xfId="43" applyBorder="1"/>
    <xf numFmtId="0" fontId="16" fillId="0" borderId="26" xfId="43" applyFont="1" applyBorder="1" applyAlignment="1">
      <alignment vertical="center" wrapText="1"/>
    </xf>
    <xf numFmtId="3" fontId="16" fillId="0" borderId="50" xfId="43" applyNumberFormat="1" applyBorder="1"/>
    <xf numFmtId="3" fontId="16" fillId="0" borderId="51" xfId="43" applyNumberFormat="1" applyBorder="1"/>
    <xf numFmtId="3" fontId="16" fillId="0" borderId="42" xfId="43" applyNumberFormat="1" applyBorder="1"/>
    <xf numFmtId="3" fontId="16" fillId="0" borderId="44" xfId="43" applyNumberFormat="1" applyBorder="1"/>
    <xf numFmtId="166" fontId="37" fillId="0" borderId="39" xfId="26" applyNumberFormat="1" applyFont="1" applyBorder="1" applyAlignment="1">
      <alignment horizontal="right" vertical="center" wrapText="1"/>
    </xf>
    <xf numFmtId="166" fontId="16" fillId="0" borderId="0" xfId="43" applyNumberFormat="1"/>
    <xf numFmtId="0" fontId="16" fillId="0" borderId="52" xfId="43" applyBorder="1"/>
    <xf numFmtId="0" fontId="16" fillId="0" borderId="51" xfId="43" applyBorder="1"/>
    <xf numFmtId="0" fontId="16" fillId="0" borderId="0" xfId="43" applyAlignment="1">
      <alignment horizontal="center" vertical="center"/>
    </xf>
    <xf numFmtId="0" fontId="16" fillId="0" borderId="0" xfId="43" applyAlignment="1">
      <alignment vertical="center" wrapText="1"/>
    </xf>
    <xf numFmtId="0" fontId="16" fillId="0" borderId="16" xfId="43" applyFont="1" applyBorder="1" applyAlignment="1">
      <alignment horizontal="center" vertical="center"/>
    </xf>
    <xf numFmtId="0" fontId="16" fillId="0" borderId="53" xfId="43" applyFont="1" applyBorder="1" applyAlignment="1">
      <alignment horizontal="center" vertical="center"/>
    </xf>
    <xf numFmtId="0" fontId="16" fillId="0" borderId="54" xfId="43" applyFont="1" applyBorder="1"/>
    <xf numFmtId="0" fontId="16" fillId="0" borderId="27" xfId="43" applyFont="1" applyBorder="1" applyAlignment="1">
      <alignment horizontal="center" vertical="center"/>
    </xf>
    <xf numFmtId="0" fontId="16" fillId="0" borderId="28" xfId="43" applyFont="1" applyBorder="1"/>
    <xf numFmtId="0" fontId="16" fillId="0" borderId="0" xfId="43" applyFont="1" applyBorder="1" applyAlignment="1">
      <alignment horizontal="center" vertical="center"/>
    </xf>
    <xf numFmtId="0" fontId="16" fillId="0" borderId="0" xfId="43" applyFont="1" applyBorder="1"/>
    <xf numFmtId="166" fontId="16" fillId="0" borderId="0" xfId="26" applyNumberFormat="1" applyFont="1" applyBorder="1" applyAlignment="1">
      <alignment horizontal="center"/>
    </xf>
    <xf numFmtId="0" fontId="24" fillId="0" borderId="0" xfId="0" applyFont="1"/>
    <xf numFmtId="0" fontId="24" fillId="0" borderId="55" xfId="0" applyFont="1" applyBorder="1"/>
    <xf numFmtId="0" fontId="24" fillId="0" borderId="56" xfId="0" applyFont="1" applyBorder="1"/>
    <xf numFmtId="0" fontId="24" fillId="0" borderId="57" xfId="0" applyFont="1" applyBorder="1"/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0" fillId="0" borderId="0" xfId="0" applyBorder="1"/>
    <xf numFmtId="0" fontId="38" fillId="0" borderId="24" xfId="0" applyFont="1" applyBorder="1"/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38" fillId="0" borderId="23" xfId="0" applyFont="1" applyBorder="1" applyAlignment="1">
      <alignment horizontal="center" vertical="center" wrapText="1"/>
    </xf>
    <xf numFmtId="0" fontId="0" fillId="0" borderId="35" xfId="0" applyBorder="1"/>
    <xf numFmtId="0" fontId="0" fillId="0" borderId="60" xfId="0" applyBorder="1"/>
    <xf numFmtId="0" fontId="0" fillId="0" borderId="26" xfId="0" applyBorder="1"/>
    <xf numFmtId="0" fontId="0" fillId="0" borderId="43" xfId="0" applyBorder="1"/>
    <xf numFmtId="0" fontId="0" fillId="0" borderId="17" xfId="0" applyBorder="1"/>
    <xf numFmtId="0" fontId="0" fillId="0" borderId="22" xfId="0" applyBorder="1"/>
    <xf numFmtId="0" fontId="22" fillId="0" borderId="61" xfId="0" applyFont="1" applyBorder="1" applyAlignment="1">
      <alignment horizontal="left"/>
    </xf>
    <xf numFmtId="0" fontId="0" fillId="0" borderId="62" xfId="0" applyBorder="1"/>
    <xf numFmtId="0" fontId="0" fillId="0" borderId="39" xfId="0" applyBorder="1"/>
    <xf numFmtId="0" fontId="0" fillId="0" borderId="63" xfId="0" applyBorder="1"/>
    <xf numFmtId="0" fontId="38" fillId="0" borderId="0" xfId="0" applyFont="1"/>
    <xf numFmtId="0" fontId="21" fillId="0" borderId="56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4" fillId="0" borderId="66" xfId="0" applyFont="1" applyBorder="1"/>
    <xf numFmtId="3" fontId="24" fillId="0" borderId="67" xfId="0" applyNumberFormat="1" applyFont="1" applyBorder="1"/>
    <xf numFmtId="0" fontId="24" fillId="0" borderId="64" xfId="0" applyFont="1" applyBorder="1"/>
    <xf numFmtId="0" fontId="24" fillId="0" borderId="65" xfId="0" applyFont="1" applyBorder="1"/>
    <xf numFmtId="0" fontId="24" fillId="0" borderId="67" xfId="0" applyFont="1" applyBorder="1"/>
    <xf numFmtId="3" fontId="26" fillId="0" borderId="67" xfId="0" applyNumberFormat="1" applyFont="1" applyBorder="1"/>
    <xf numFmtId="3" fontId="24" fillId="0" borderId="56" xfId="0" applyNumberFormat="1" applyFont="1" applyBorder="1"/>
    <xf numFmtId="3" fontId="24" fillId="0" borderId="55" xfId="0" applyNumberFormat="1" applyFont="1" applyBorder="1"/>
    <xf numFmtId="0" fontId="24" fillId="0" borderId="24" xfId="0" applyFont="1" applyBorder="1"/>
    <xf numFmtId="0" fontId="21" fillId="0" borderId="23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9" fillId="0" borderId="24" xfId="0" applyFont="1" applyBorder="1" applyAlignment="1">
      <alignment horizontal="center"/>
    </xf>
    <xf numFmtId="0" fontId="40" fillId="0" borderId="52" xfId="0" applyFont="1" applyBorder="1"/>
    <xf numFmtId="3" fontId="40" fillId="0" borderId="52" xfId="0" applyNumberFormat="1" applyFont="1" applyBorder="1"/>
    <xf numFmtId="3" fontId="40" fillId="0" borderId="26" xfId="0" applyNumberFormat="1" applyFont="1" applyBorder="1"/>
    <xf numFmtId="0" fontId="40" fillId="0" borderId="52" xfId="0" applyFont="1" applyBorder="1" applyAlignment="1">
      <alignment wrapText="1"/>
    </xf>
    <xf numFmtId="0" fontId="40" fillId="0" borderId="63" xfId="0" applyFont="1" applyBorder="1"/>
    <xf numFmtId="3" fontId="40" fillId="0" borderId="43" xfId="0" applyNumberFormat="1" applyFont="1" applyBorder="1"/>
    <xf numFmtId="0" fontId="39" fillId="0" borderId="24" xfId="0" applyFont="1" applyBorder="1"/>
    <xf numFmtId="3" fontId="39" fillId="0" borderId="23" xfId="26" applyNumberFormat="1" applyFont="1" applyBorder="1" applyAlignment="1">
      <alignment horizontal="right"/>
    </xf>
    <xf numFmtId="3" fontId="40" fillId="0" borderId="62" xfId="0" applyNumberFormat="1" applyFont="1" applyBorder="1"/>
    <xf numFmtId="3" fontId="40" fillId="0" borderId="39" xfId="0" applyNumberFormat="1" applyFont="1" applyBorder="1"/>
    <xf numFmtId="3" fontId="40" fillId="0" borderId="52" xfId="0" applyNumberFormat="1" applyFont="1" applyBorder="1" applyAlignment="1">
      <alignment wrapText="1"/>
    </xf>
    <xf numFmtId="3" fontId="39" fillId="0" borderId="24" xfId="0" applyNumberFormat="1" applyFont="1" applyBorder="1"/>
    <xf numFmtId="3" fontId="39" fillId="0" borderId="23" xfId="0" applyNumberFormat="1" applyFont="1" applyBorder="1"/>
    <xf numFmtId="0" fontId="40" fillId="0" borderId="62" xfId="0" applyFont="1" applyBorder="1"/>
    <xf numFmtId="0" fontId="41" fillId="0" borderId="52" xfId="0" applyFont="1" applyBorder="1"/>
    <xf numFmtId="0" fontId="41" fillId="0" borderId="62" xfId="0" applyFont="1" applyBorder="1"/>
    <xf numFmtId="3" fontId="39" fillId="0" borderId="39" xfId="0" applyNumberFormat="1" applyFont="1" applyBorder="1"/>
    <xf numFmtId="0" fontId="40" fillId="0" borderId="0" xfId="0" applyFont="1"/>
    <xf numFmtId="3" fontId="21" fillId="0" borderId="37" xfId="0" applyNumberFormat="1" applyFont="1" applyBorder="1"/>
    <xf numFmtId="3" fontId="21" fillId="0" borderId="68" xfId="0" applyNumberFormat="1" applyFont="1" applyBorder="1"/>
    <xf numFmtId="0" fontId="42" fillId="0" borderId="0" xfId="0" applyFont="1" applyBorder="1"/>
    <xf numFmtId="0" fontId="43" fillId="0" borderId="0" xfId="0" applyFont="1" applyBorder="1"/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3" fillId="0" borderId="10" xfId="0" applyFont="1" applyBorder="1"/>
    <xf numFmtId="0" fontId="43" fillId="0" borderId="11" xfId="0" applyFont="1" applyBorder="1"/>
    <xf numFmtId="0" fontId="43" fillId="0" borderId="69" xfId="0" applyFont="1" applyBorder="1"/>
    <xf numFmtId="0" fontId="43" fillId="0" borderId="12" xfId="0" applyFont="1" applyBorder="1"/>
    <xf numFmtId="0" fontId="43" fillId="0" borderId="13" xfId="0" applyFont="1" applyBorder="1"/>
    <xf numFmtId="0" fontId="43" fillId="0" borderId="70" xfId="0" applyFont="1" applyBorder="1"/>
    <xf numFmtId="0" fontId="43" fillId="0" borderId="14" xfId="0" applyFont="1" applyBorder="1"/>
    <xf numFmtId="0" fontId="43" fillId="0" borderId="15" xfId="0" applyFont="1" applyBorder="1"/>
    <xf numFmtId="0" fontId="43" fillId="0" borderId="71" xfId="0" applyFont="1" applyBorder="1"/>
    <xf numFmtId="0" fontId="42" fillId="0" borderId="16" xfId="0" applyFont="1" applyBorder="1"/>
    <xf numFmtId="0" fontId="42" fillId="0" borderId="17" xfId="0" applyFont="1" applyBorder="1"/>
    <xf numFmtId="0" fontId="42" fillId="0" borderId="22" xfId="0" applyFont="1" applyBorder="1"/>
    <xf numFmtId="0" fontId="43" fillId="0" borderId="0" xfId="0" applyFont="1"/>
    <xf numFmtId="0" fontId="43" fillId="0" borderId="30" xfId="0" applyFont="1" applyBorder="1"/>
    <xf numFmtId="0" fontId="43" fillId="0" borderId="18" xfId="0" applyFont="1" applyBorder="1"/>
    <xf numFmtId="3" fontId="16" fillId="0" borderId="26" xfId="43" applyNumberFormat="1" applyFont="1" applyBorder="1"/>
    <xf numFmtId="0" fontId="26" fillId="0" borderId="31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3" fontId="3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166" fontId="21" fillId="20" borderId="13" xfId="26" applyNumberFormat="1" applyFont="1" applyFill="1" applyBorder="1" applyAlignment="1"/>
    <xf numFmtId="0" fontId="21" fillId="0" borderId="17" xfId="0" applyFont="1" applyBorder="1" applyAlignment="1">
      <alignment horizontal="center" vertical="center" wrapText="1"/>
    </xf>
    <xf numFmtId="3" fontId="40" fillId="0" borderId="60" xfId="0" applyNumberFormat="1" applyFont="1" applyBorder="1"/>
    <xf numFmtId="3" fontId="41" fillId="0" borderId="39" xfId="0" applyNumberFormat="1" applyFont="1" applyBorder="1"/>
    <xf numFmtId="3" fontId="39" fillId="0" borderId="37" xfId="0" applyNumberFormat="1" applyFont="1" applyBorder="1"/>
    <xf numFmtId="3" fontId="39" fillId="0" borderId="68" xfId="0" applyNumberFormat="1" applyFont="1" applyBorder="1"/>
    <xf numFmtId="166" fontId="22" fillId="0" borderId="72" xfId="26" applyNumberFormat="1" applyFont="1" applyBorder="1" applyAlignment="1">
      <alignment horizontal="center" vertical="center" wrapText="1"/>
    </xf>
    <xf numFmtId="166" fontId="22" fillId="0" borderId="73" xfId="26" applyNumberFormat="1" applyFont="1" applyBorder="1" applyAlignment="1">
      <alignment horizontal="center" vertical="center" wrapText="1"/>
    </xf>
    <xf numFmtId="0" fontId="21" fillId="20" borderId="28" xfId="42" applyFont="1" applyFill="1" applyBorder="1" applyAlignment="1">
      <alignment wrapText="1"/>
    </xf>
    <xf numFmtId="1" fontId="24" fillId="0" borderId="13" xfId="26" applyNumberFormat="1" applyFont="1" applyBorder="1" applyAlignment="1">
      <alignment horizontal="right" vertical="center" wrapText="1"/>
    </xf>
    <xf numFmtId="1" fontId="32" fillId="0" borderId="13" xfId="26" applyNumberFormat="1" applyFont="1" applyBorder="1" applyAlignment="1">
      <alignment horizontal="right" vertical="center" wrapText="1"/>
    </xf>
    <xf numFmtId="1" fontId="24" fillId="0" borderId="13" xfId="0" applyNumberFormat="1" applyFont="1" applyBorder="1" applyAlignment="1">
      <alignment vertical="center" wrapText="1"/>
    </xf>
    <xf numFmtId="1" fontId="21" fillId="20" borderId="11" xfId="26" applyNumberFormat="1" applyFont="1" applyFill="1" applyBorder="1" applyAlignment="1">
      <alignment horizontal="right" vertical="center" wrapText="1"/>
    </xf>
    <xf numFmtId="1" fontId="32" fillId="0" borderId="15" xfId="26" applyNumberFormat="1" applyFont="1" applyBorder="1" applyAlignment="1">
      <alignment horizontal="right" vertical="center" wrapText="1"/>
    </xf>
    <xf numFmtId="1" fontId="22" fillId="20" borderId="31" xfId="26" applyNumberFormat="1" applyFont="1" applyFill="1" applyBorder="1" applyAlignment="1">
      <alignment horizontal="right" vertical="center" wrapText="1"/>
    </xf>
    <xf numFmtId="1" fontId="24" fillId="0" borderId="15" xfId="26" applyNumberFormat="1" applyFont="1" applyBorder="1" applyAlignment="1">
      <alignment horizontal="right" vertical="center" wrapText="1"/>
    </xf>
    <xf numFmtId="1" fontId="21" fillId="20" borderId="31" xfId="26" applyNumberFormat="1" applyFont="1" applyFill="1" applyBorder="1" applyAlignment="1">
      <alignment horizontal="right" vertical="center" wrapText="1"/>
    </xf>
    <xf numFmtId="9" fontId="32" fillId="0" borderId="17" xfId="0" applyNumberFormat="1" applyFont="1" applyFill="1" applyBorder="1" applyAlignment="1">
      <alignment vertical="center"/>
    </xf>
    <xf numFmtId="9" fontId="25" fillId="18" borderId="17" xfId="0" applyNumberFormat="1" applyFont="1" applyFill="1" applyBorder="1" applyAlignment="1">
      <alignment vertical="center"/>
    </xf>
    <xf numFmtId="9" fontId="24" fillId="0" borderId="11" xfId="0" applyNumberFormat="1" applyFont="1" applyBorder="1" applyAlignment="1"/>
    <xf numFmtId="9" fontId="24" fillId="0" borderId="13" xfId="0" applyNumberFormat="1" applyFont="1" applyBorder="1" applyAlignment="1"/>
    <xf numFmtId="9" fontId="28" fillId="0" borderId="13" xfId="0" applyNumberFormat="1" applyFont="1" applyBorder="1" applyAlignment="1">
      <alignment vertical="center"/>
    </xf>
    <xf numFmtId="9" fontId="26" fillId="0" borderId="13" xfId="0" applyNumberFormat="1" applyFont="1" applyBorder="1" applyAlignment="1">
      <alignment vertical="center"/>
    </xf>
    <xf numFmtId="9" fontId="21" fillId="0" borderId="13" xfId="0" applyNumberFormat="1" applyFont="1" applyBorder="1" applyAlignment="1">
      <alignment vertical="center"/>
    </xf>
    <xf numFmtId="9" fontId="22" fillId="18" borderId="21" xfId="0" applyNumberFormat="1" applyFont="1" applyFill="1" applyBorder="1" applyAlignment="1">
      <alignment vertical="center"/>
    </xf>
    <xf numFmtId="9" fontId="24" fillId="0" borderId="19" xfId="0" applyNumberFormat="1" applyFont="1" applyBorder="1" applyAlignment="1"/>
    <xf numFmtId="9" fontId="25" fillId="0" borderId="11" xfId="0" applyNumberFormat="1" applyFont="1" applyBorder="1"/>
    <xf numFmtId="9" fontId="25" fillId="0" borderId="15" xfId="0" applyNumberFormat="1" applyFont="1" applyBorder="1"/>
    <xf numFmtId="9" fontId="25" fillId="0" borderId="17" xfId="0" applyNumberFormat="1" applyFont="1" applyBorder="1"/>
    <xf numFmtId="9" fontId="24" fillId="0" borderId="13" xfId="0" applyNumberFormat="1" applyFont="1" applyFill="1" applyBorder="1" applyAlignment="1">
      <alignment vertical="center"/>
    </xf>
    <xf numFmtId="9" fontId="27" fillId="0" borderId="13" xfId="0" applyNumberFormat="1" applyFont="1" applyFill="1" applyBorder="1" applyAlignment="1">
      <alignment vertical="center"/>
    </xf>
    <xf numFmtId="9" fontId="23" fillId="0" borderId="0" xfId="0" applyNumberFormat="1" applyFont="1"/>
    <xf numFmtId="9" fontId="24" fillId="0" borderId="15" xfId="0" applyNumberFormat="1" applyFont="1" applyBorder="1" applyAlignment="1"/>
    <xf numFmtId="9" fontId="24" fillId="0" borderId="13" xfId="0" applyNumberFormat="1" applyFont="1" applyFill="1" applyBorder="1" applyAlignment="1">
      <alignment wrapText="1"/>
    </xf>
    <xf numFmtId="9" fontId="26" fillId="0" borderId="13" xfId="0" applyNumberFormat="1" applyFont="1" applyFill="1" applyBorder="1" applyAlignment="1"/>
    <xf numFmtId="9" fontId="26" fillId="0" borderId="0" xfId="0" applyNumberFormat="1" applyFont="1" applyBorder="1" applyAlignment="1">
      <alignment wrapText="1"/>
    </xf>
    <xf numFmtId="9" fontId="26" fillId="0" borderId="13" xfId="26" applyNumberFormat="1" applyFont="1" applyBorder="1" applyAlignment="1">
      <alignment horizontal="right" vertical="center" wrapText="1"/>
    </xf>
    <xf numFmtId="9" fontId="24" fillId="0" borderId="13" xfId="26" applyNumberFormat="1" applyFont="1" applyBorder="1" applyAlignment="1">
      <alignment horizontal="right" vertical="center" wrapText="1"/>
    </xf>
    <xf numFmtId="9" fontId="32" fillId="0" borderId="13" xfId="26" applyNumberFormat="1" applyFont="1" applyBorder="1" applyAlignment="1">
      <alignment horizontal="right" vertical="center" wrapText="1"/>
    </xf>
    <xf numFmtId="9" fontId="24" fillId="0" borderId="13" xfId="0" applyNumberFormat="1" applyFont="1" applyBorder="1" applyAlignment="1">
      <alignment vertical="center" wrapText="1"/>
    </xf>
    <xf numFmtId="9" fontId="21" fillId="20" borderId="11" xfId="26" applyNumberFormat="1" applyFont="1" applyFill="1" applyBorder="1" applyAlignment="1">
      <alignment horizontal="right" vertical="center" wrapText="1"/>
    </xf>
    <xf numFmtId="9" fontId="32" fillId="0" borderId="15" xfId="26" applyNumberFormat="1" applyFont="1" applyBorder="1" applyAlignment="1">
      <alignment horizontal="right" vertical="center" wrapText="1"/>
    </xf>
    <xf numFmtId="9" fontId="24" fillId="0" borderId="15" xfId="26" applyNumberFormat="1" applyFont="1" applyBorder="1" applyAlignment="1">
      <alignment horizontal="right" vertical="center" wrapText="1"/>
    </xf>
    <xf numFmtId="9" fontId="22" fillId="20" borderId="31" xfId="26" applyNumberFormat="1" applyFont="1" applyFill="1" applyBorder="1" applyAlignment="1">
      <alignment horizontal="right" vertical="center" wrapText="1"/>
    </xf>
    <xf numFmtId="9" fontId="21" fillId="20" borderId="31" xfId="26" applyNumberFormat="1" applyFont="1" applyFill="1" applyBorder="1" applyAlignment="1">
      <alignment horizontal="right" vertical="center" wrapText="1"/>
    </xf>
    <xf numFmtId="9" fontId="24" fillId="0" borderId="11" xfId="26" applyNumberFormat="1" applyFont="1" applyBorder="1" applyAlignment="1">
      <alignment horizontal="right" vertical="center" wrapText="1"/>
    </xf>
    <xf numFmtId="9" fontId="21" fillId="0" borderId="17" xfId="26" applyNumberFormat="1" applyFont="1" applyBorder="1" applyAlignment="1">
      <alignment horizontal="right" vertical="center" wrapText="1"/>
    </xf>
    <xf numFmtId="9" fontId="21" fillId="20" borderId="13" xfId="0" applyNumberFormat="1" applyFont="1" applyFill="1" applyBorder="1" applyAlignment="1">
      <alignment horizontal="right" vertical="center" wrapText="1"/>
    </xf>
    <xf numFmtId="9" fontId="26" fillId="0" borderId="13" xfId="0" applyNumberFormat="1" applyFont="1" applyBorder="1" applyAlignment="1">
      <alignment horizontal="right" vertical="center" wrapText="1"/>
    </xf>
    <xf numFmtId="9" fontId="29" fillId="0" borderId="13" xfId="0" applyNumberFormat="1" applyFont="1" applyBorder="1" applyAlignment="1">
      <alignment horizontal="right"/>
    </xf>
    <xf numFmtId="9" fontId="26" fillId="0" borderId="13" xfId="0" applyNumberFormat="1" applyFont="1" applyBorder="1" applyAlignment="1">
      <alignment horizontal="right"/>
    </xf>
    <xf numFmtId="9" fontId="21" fillId="20" borderId="13" xfId="26" applyNumberFormat="1" applyFont="1" applyFill="1" applyBorder="1" applyAlignment="1">
      <alignment horizontal="right"/>
    </xf>
    <xf numFmtId="9" fontId="21" fillId="20" borderId="13" xfId="26" applyNumberFormat="1" applyFont="1" applyFill="1" applyBorder="1" applyAlignment="1">
      <alignment horizontal="right" vertical="center" wrapText="1"/>
    </xf>
    <xf numFmtId="9" fontId="21" fillId="20" borderId="13" xfId="0" applyNumberFormat="1" applyFont="1" applyFill="1" applyBorder="1" applyAlignment="1">
      <alignment horizontal="right"/>
    </xf>
    <xf numFmtId="9" fontId="21" fillId="20" borderId="19" xfId="0" applyNumberFormat="1" applyFont="1" applyFill="1" applyBorder="1" applyAlignment="1">
      <alignment horizontal="right"/>
    </xf>
    <xf numFmtId="9" fontId="21" fillId="21" borderId="17" xfId="0" applyNumberFormat="1" applyFont="1" applyFill="1" applyBorder="1" applyAlignment="1">
      <alignment vertical="center" wrapText="1"/>
    </xf>
    <xf numFmtId="9" fontId="21" fillId="20" borderId="11" xfId="0" applyNumberFormat="1" applyFont="1" applyFill="1" applyBorder="1" applyAlignment="1">
      <alignment horizontal="right" vertical="center" wrapText="1"/>
    </xf>
    <xf numFmtId="9" fontId="26" fillId="0" borderId="13" xfId="0" applyNumberFormat="1" applyFont="1" applyBorder="1" applyAlignment="1">
      <alignment horizontal="center"/>
    </xf>
    <xf numFmtId="9" fontId="21" fillId="20" borderId="15" xfId="0" applyNumberFormat="1" applyFont="1" applyFill="1" applyBorder="1" applyAlignment="1">
      <alignment horizontal="right" vertical="center" wrapText="1"/>
    </xf>
    <xf numFmtId="9" fontId="40" fillId="0" borderId="60" xfId="0" applyNumberFormat="1" applyFont="1" applyBorder="1"/>
    <xf numFmtId="9" fontId="40" fillId="0" borderId="26" xfId="0" applyNumberFormat="1" applyFont="1" applyBorder="1"/>
    <xf numFmtId="9" fontId="40" fillId="0" borderId="43" xfId="0" applyNumberFormat="1" applyFont="1" applyBorder="1"/>
    <xf numFmtId="9" fontId="39" fillId="0" borderId="23" xfId="26" applyNumberFormat="1" applyFont="1" applyBorder="1" applyAlignment="1">
      <alignment horizontal="right"/>
    </xf>
    <xf numFmtId="9" fontId="40" fillId="0" borderId="39" xfId="0" applyNumberFormat="1" applyFont="1" applyBorder="1"/>
    <xf numFmtId="9" fontId="39" fillId="0" borderId="23" xfId="0" applyNumberFormat="1" applyFont="1" applyBorder="1"/>
    <xf numFmtId="9" fontId="41" fillId="0" borderId="39" xfId="0" applyNumberFormat="1" applyFont="1" applyBorder="1"/>
    <xf numFmtId="9" fontId="39" fillId="0" borderId="37" xfId="0" applyNumberFormat="1" applyFont="1" applyBorder="1"/>
    <xf numFmtId="9" fontId="39" fillId="0" borderId="68" xfId="0" applyNumberFormat="1" applyFont="1" applyBorder="1"/>
    <xf numFmtId="9" fontId="24" fillId="0" borderId="13" xfId="0" applyNumberFormat="1" applyFont="1" applyFill="1" applyBorder="1" applyAlignment="1"/>
    <xf numFmtId="9" fontId="26" fillId="0" borderId="0" xfId="0" applyNumberFormat="1" applyFont="1" applyFill="1" applyBorder="1" applyAlignment="1">
      <alignment wrapText="1"/>
    </xf>
    <xf numFmtId="9" fontId="21" fillId="18" borderId="17" xfId="0" applyNumberFormat="1" applyFont="1" applyFill="1" applyBorder="1" applyAlignment="1">
      <alignment vertical="center"/>
    </xf>
    <xf numFmtId="0" fontId="24" fillId="0" borderId="0" xfId="41" applyFont="1"/>
    <xf numFmtId="0" fontId="24" fillId="0" borderId="0" xfId="46" applyFont="1"/>
    <xf numFmtId="0" fontId="24" fillId="0" borderId="0" xfId="46" applyFont="1" applyAlignment="1">
      <alignment horizontal="right"/>
    </xf>
    <xf numFmtId="0" fontId="21" fillId="0" borderId="56" xfId="46" applyFont="1" applyBorder="1" applyAlignment="1">
      <alignment horizontal="center"/>
    </xf>
    <xf numFmtId="0" fontId="21" fillId="0" borderId="59" xfId="46" applyFont="1" applyBorder="1" applyAlignment="1">
      <alignment horizontal="center"/>
    </xf>
    <xf numFmtId="0" fontId="21" fillId="0" borderId="55" xfId="46" applyFont="1" applyBorder="1" applyAlignment="1">
      <alignment horizontal="center"/>
    </xf>
    <xf numFmtId="0" fontId="21" fillId="0" borderId="61" xfId="46" applyFont="1" applyBorder="1" applyAlignment="1">
      <alignment horizontal="center"/>
    </xf>
    <xf numFmtId="0" fontId="21" fillId="0" borderId="65" xfId="46" applyFont="1" applyBorder="1" applyAlignment="1">
      <alignment horizontal="center"/>
    </xf>
    <xf numFmtId="3" fontId="24" fillId="0" borderId="57" xfId="46" applyNumberFormat="1" applyFont="1" applyBorder="1"/>
    <xf numFmtId="3" fontId="24" fillId="0" borderId="56" xfId="46" applyNumberFormat="1" applyFont="1" applyBorder="1"/>
    <xf numFmtId="3" fontId="24" fillId="0" borderId="0" xfId="46" applyNumberFormat="1" applyFont="1" applyBorder="1"/>
    <xf numFmtId="165" fontId="24" fillId="0" borderId="67" xfId="46" applyNumberFormat="1" applyFont="1" applyBorder="1"/>
    <xf numFmtId="3" fontId="24" fillId="0" borderId="55" xfId="46" applyNumberFormat="1" applyFont="1" applyFill="1" applyBorder="1"/>
    <xf numFmtId="3" fontId="24" fillId="0" borderId="55" xfId="46" applyNumberFormat="1" applyFont="1" applyBorder="1"/>
    <xf numFmtId="3" fontId="24" fillId="0" borderId="61" xfId="46" applyNumberFormat="1" applyFont="1" applyBorder="1"/>
    <xf numFmtId="164" fontId="24" fillId="0" borderId="65" xfId="46" applyNumberFormat="1" applyFont="1" applyBorder="1"/>
    <xf numFmtId="0" fontId="24" fillId="0" borderId="0" xfId="47" applyFont="1"/>
    <xf numFmtId="0" fontId="39" fillId="0" borderId="58" xfId="0" applyFont="1" applyBorder="1" applyAlignment="1">
      <alignment horizontal="center" vertical="center" wrapText="1"/>
    </xf>
    <xf numFmtId="166" fontId="39" fillId="0" borderId="23" xfId="26" applyNumberFormat="1" applyFont="1" applyBorder="1" applyAlignment="1">
      <alignment horizontal="center" vertical="center" wrapText="1"/>
    </xf>
    <xf numFmtId="0" fontId="39" fillId="0" borderId="23" xfId="44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3" fontId="44" fillId="0" borderId="23" xfId="0" applyNumberFormat="1" applyFont="1" applyBorder="1" applyAlignment="1">
      <alignment horizontal="right" vertical="center" wrapText="1"/>
    </xf>
    <xf numFmtId="9" fontId="44" fillId="0" borderId="23" xfId="0" applyNumberFormat="1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45" xfId="0" applyFont="1" applyBorder="1" applyAlignment="1">
      <alignment vertical="center" wrapText="1"/>
    </xf>
    <xf numFmtId="0" fontId="45" fillId="0" borderId="46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38" xfId="42" applyFont="1" applyBorder="1" applyAlignment="1">
      <alignment vertical="center" wrapText="1"/>
    </xf>
    <xf numFmtId="3" fontId="44" fillId="0" borderId="35" xfId="0" applyNumberFormat="1" applyFont="1" applyBorder="1" applyAlignment="1">
      <alignment horizontal="right" vertical="center" wrapText="1"/>
    </xf>
    <xf numFmtId="9" fontId="44" fillId="0" borderId="35" xfId="0" applyNumberFormat="1" applyFont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0" fontId="45" fillId="0" borderId="80" xfId="0" applyFont="1" applyBorder="1" applyAlignment="1">
      <alignment vertical="center" wrapText="1"/>
    </xf>
    <xf numFmtId="0" fontId="45" fillId="0" borderId="79" xfId="0" applyFont="1" applyBorder="1" applyAlignment="1">
      <alignment vertical="center" wrapText="1"/>
    </xf>
    <xf numFmtId="0" fontId="45" fillId="0" borderId="84" xfId="42" applyFont="1" applyBorder="1" applyAlignment="1">
      <alignment vertical="center" wrapText="1"/>
    </xf>
    <xf numFmtId="166" fontId="46" fillId="0" borderId="47" xfId="26" applyNumberFormat="1" applyFont="1" applyBorder="1" applyAlignment="1">
      <alignment horizontal="right" vertical="center" wrapText="1"/>
    </xf>
    <xf numFmtId="9" fontId="46" fillId="0" borderId="47" xfId="26" applyNumberFormat="1" applyFont="1" applyBorder="1" applyAlignment="1">
      <alignment horizontal="right" vertical="center" wrapText="1"/>
    </xf>
    <xf numFmtId="0" fontId="45" fillId="0" borderId="60" xfId="0" applyFont="1" applyBorder="1" applyAlignment="1">
      <alignment vertical="center" wrapText="1"/>
    </xf>
    <xf numFmtId="0" fontId="45" fillId="0" borderId="85" xfId="0" applyFont="1" applyBorder="1" applyAlignment="1">
      <alignment vertical="center" wrapText="1"/>
    </xf>
    <xf numFmtId="0" fontId="45" fillId="0" borderId="86" xfId="0" applyFont="1" applyBorder="1" applyAlignment="1">
      <alignment vertical="center" wrapText="1"/>
    </xf>
    <xf numFmtId="0" fontId="45" fillId="0" borderId="52" xfId="42" applyFont="1" applyBorder="1" applyAlignment="1">
      <alignment vertical="center" wrapText="1"/>
    </xf>
    <xf numFmtId="165" fontId="46" fillId="0" borderId="26" xfId="0" applyNumberFormat="1" applyFont="1" applyBorder="1" applyAlignment="1">
      <alignment horizontal="right" vertical="center" wrapText="1"/>
    </xf>
    <xf numFmtId="0" fontId="45" fillId="0" borderId="26" xfId="0" applyFont="1" applyBorder="1" applyAlignment="1">
      <alignment vertical="center" wrapText="1"/>
    </xf>
    <xf numFmtId="0" fontId="45" fillId="0" borderId="50" xfId="0" applyFont="1" applyBorder="1" applyAlignment="1">
      <alignment vertical="center" wrapText="1"/>
    </xf>
    <xf numFmtId="0" fontId="45" fillId="0" borderId="41" xfId="0" applyFont="1" applyBorder="1" applyAlignment="1">
      <alignment vertical="center" wrapText="1"/>
    </xf>
    <xf numFmtId="166" fontId="46" fillId="0" borderId="26" xfId="26" applyNumberFormat="1" applyFont="1" applyBorder="1" applyAlignment="1">
      <alignment horizontal="right" vertical="center" wrapText="1"/>
    </xf>
    <xf numFmtId="166" fontId="45" fillId="0" borderId="26" xfId="26" applyNumberFormat="1" applyFont="1" applyBorder="1" applyAlignment="1">
      <alignment horizontal="right" vertical="center" wrapText="1"/>
    </xf>
    <xf numFmtId="9" fontId="45" fillId="0" borderId="26" xfId="26" applyNumberFormat="1" applyFont="1" applyBorder="1" applyAlignment="1">
      <alignment horizontal="left" vertical="center" wrapText="1"/>
    </xf>
    <xf numFmtId="3" fontId="46" fillId="0" borderId="26" xfId="0" applyNumberFormat="1" applyFont="1" applyBorder="1" applyAlignment="1">
      <alignment horizontal="right" vertical="center" wrapText="1"/>
    </xf>
    <xf numFmtId="3" fontId="45" fillId="0" borderId="26" xfId="0" applyNumberFormat="1" applyFont="1" applyBorder="1" applyAlignment="1">
      <alignment horizontal="right" vertical="center" wrapText="1"/>
    </xf>
    <xf numFmtId="0" fontId="44" fillId="0" borderId="78" xfId="42" applyFont="1" applyBorder="1" applyAlignment="1">
      <alignment vertical="center" wrapText="1"/>
    </xf>
    <xf numFmtId="3" fontId="44" fillId="0" borderId="35" xfId="0" applyNumberFormat="1" applyFont="1" applyBorder="1" applyAlignment="1">
      <alignment vertical="center" wrapText="1"/>
    </xf>
    <xf numFmtId="0" fontId="45" fillId="0" borderId="57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67" xfId="0" applyFont="1" applyBorder="1" applyAlignment="1">
      <alignment vertical="center" wrapText="1"/>
    </xf>
    <xf numFmtId="0" fontId="44" fillId="0" borderId="74" xfId="0" applyFont="1" applyBorder="1" applyAlignment="1">
      <alignment vertical="center" wrapText="1"/>
    </xf>
    <xf numFmtId="3" fontId="44" fillId="0" borderId="75" xfId="0" applyNumberFormat="1" applyFont="1" applyBorder="1" applyAlignment="1">
      <alignment horizontal="right" vertical="center" wrapText="1"/>
    </xf>
    <xf numFmtId="3" fontId="44" fillId="0" borderId="75" xfId="0" applyNumberFormat="1" applyFont="1" applyBorder="1" applyAlignment="1">
      <alignment vertical="center" wrapText="1"/>
    </xf>
    <xf numFmtId="0" fontId="45" fillId="0" borderId="75" xfId="0" applyFont="1" applyBorder="1" applyAlignment="1">
      <alignment vertical="center" wrapText="1"/>
    </xf>
    <xf numFmtId="0" fontId="45" fillId="0" borderId="76" xfId="0" applyFont="1" applyBorder="1" applyAlignment="1">
      <alignment vertical="center" wrapText="1"/>
    </xf>
    <xf numFmtId="0" fontId="45" fillId="0" borderId="77" xfId="0" applyFont="1" applyBorder="1" applyAlignment="1">
      <alignment vertical="center" wrapText="1"/>
    </xf>
    <xf numFmtId="3" fontId="44" fillId="0" borderId="60" xfId="0" applyNumberFormat="1" applyFont="1" applyBorder="1" applyAlignment="1">
      <alignment horizontal="right" vertical="center" wrapText="1"/>
    </xf>
    <xf numFmtId="3" fontId="45" fillId="0" borderId="60" xfId="0" applyNumberFormat="1" applyFont="1" applyBorder="1" applyAlignment="1">
      <alignment horizontal="right" vertical="center" wrapText="1"/>
    </xf>
    <xf numFmtId="3" fontId="44" fillId="0" borderId="60" xfId="0" applyNumberFormat="1" applyFont="1" applyBorder="1" applyAlignment="1">
      <alignment vertical="center" wrapText="1"/>
    </xf>
    <xf numFmtId="0" fontId="47" fillId="0" borderId="38" xfId="42" applyFont="1" applyBorder="1" applyAlignment="1">
      <alignment vertical="center" wrapText="1"/>
    </xf>
    <xf numFmtId="3" fontId="47" fillId="0" borderId="37" xfId="0" applyNumberFormat="1" applyFont="1" applyBorder="1" applyAlignment="1">
      <alignment horizontal="right" vertical="center" wrapText="1"/>
    </xf>
    <xf numFmtId="9" fontId="47" fillId="0" borderId="37" xfId="0" applyNumberFormat="1" applyFont="1" applyBorder="1" applyAlignment="1">
      <alignment vertical="center" wrapText="1"/>
    </xf>
    <xf numFmtId="3" fontId="45" fillId="0" borderId="47" xfId="0" applyNumberFormat="1" applyFont="1" applyBorder="1" applyAlignment="1">
      <alignment horizontal="right" vertical="center" wrapText="1"/>
    </xf>
    <xf numFmtId="9" fontId="45" fillId="0" borderId="47" xfId="0" applyNumberFormat="1" applyFont="1" applyBorder="1" applyAlignment="1">
      <alignment vertical="center" wrapText="1"/>
    </xf>
    <xf numFmtId="1" fontId="47" fillId="0" borderId="26" xfId="26" applyNumberFormat="1" applyFont="1" applyBorder="1" applyAlignment="1">
      <alignment horizontal="right" vertical="center" wrapText="1"/>
    </xf>
    <xf numFmtId="165" fontId="44" fillId="0" borderId="26" xfId="0" applyNumberFormat="1" applyFont="1" applyBorder="1" applyAlignment="1">
      <alignment horizontal="right" vertical="center" wrapText="1"/>
    </xf>
    <xf numFmtId="1" fontId="44" fillId="0" borderId="26" xfId="26" applyNumberFormat="1" applyFont="1" applyBorder="1" applyAlignment="1">
      <alignment horizontal="right" vertical="center" wrapText="1"/>
    </xf>
    <xf numFmtId="0" fontId="45" fillId="0" borderId="63" xfId="42" applyFont="1" applyBorder="1" applyAlignment="1">
      <alignment vertical="center" wrapText="1"/>
    </xf>
    <xf numFmtId="166" fontId="44" fillId="0" borderId="43" xfId="26" applyNumberFormat="1" applyFont="1" applyBorder="1" applyAlignment="1">
      <alignment horizontal="right" vertical="center" wrapText="1"/>
    </xf>
    <xf numFmtId="0" fontId="45" fillId="0" borderId="43" xfId="0" applyFont="1" applyBorder="1" applyAlignment="1">
      <alignment vertical="center" wrapText="1"/>
    </xf>
    <xf numFmtId="0" fontId="45" fillId="0" borderId="87" xfId="0" applyFont="1" applyBorder="1" applyAlignment="1">
      <alignment vertical="center" wrapText="1"/>
    </xf>
    <xf numFmtId="0" fontId="45" fillId="0" borderId="88" xfId="0" applyFont="1" applyBorder="1" applyAlignment="1">
      <alignment vertical="center" wrapText="1"/>
    </xf>
    <xf numFmtId="3" fontId="47" fillId="0" borderId="37" xfId="0" applyNumberFormat="1" applyFont="1" applyBorder="1" applyAlignment="1">
      <alignment vertical="center" wrapText="1"/>
    </xf>
    <xf numFmtId="0" fontId="47" fillId="0" borderId="37" xfId="42" applyFont="1" applyBorder="1" applyAlignment="1">
      <alignment vertical="center" wrapText="1"/>
    </xf>
    <xf numFmtId="0" fontId="44" fillId="0" borderId="24" xfId="42" applyFont="1" applyFill="1" applyBorder="1" applyAlignment="1">
      <alignment vertical="center"/>
    </xf>
    <xf numFmtId="3" fontId="44" fillId="0" borderId="23" xfId="0" applyNumberFormat="1" applyFont="1" applyBorder="1" applyAlignment="1">
      <alignment vertical="center" wrapText="1"/>
    </xf>
    <xf numFmtId="0" fontId="45" fillId="0" borderId="55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5" fillId="0" borderId="65" xfId="0" applyFont="1" applyBorder="1" applyAlignment="1">
      <alignment vertical="center" wrapText="1"/>
    </xf>
    <xf numFmtId="166" fontId="45" fillId="0" borderId="0" xfId="26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166" fontId="40" fillId="0" borderId="0" xfId="26" applyNumberFormat="1" applyFont="1" applyBorder="1" applyAlignment="1">
      <alignment horizontal="right" vertical="center" wrapText="1"/>
    </xf>
    <xf numFmtId="166" fontId="24" fillId="0" borderId="0" xfId="26" applyNumberFormat="1" applyFont="1" applyBorder="1" applyAlignment="1">
      <alignment horizontal="right" vertical="center" wrapText="1"/>
    </xf>
    <xf numFmtId="3" fontId="22" fillId="0" borderId="81" xfId="0" applyNumberFormat="1" applyFont="1" applyFill="1" applyBorder="1" applyAlignment="1">
      <alignment vertical="center"/>
    </xf>
    <xf numFmtId="0" fontId="23" fillId="0" borderId="102" xfId="0" applyFont="1" applyFill="1" applyBorder="1" applyAlignment="1">
      <alignment vertical="center"/>
    </xf>
    <xf numFmtId="0" fontId="24" fillId="0" borderId="81" xfId="0" applyFont="1" applyFill="1" applyBorder="1" applyAlignment="1">
      <alignment vertical="center"/>
    </xf>
    <xf numFmtId="3" fontId="32" fillId="0" borderId="81" xfId="0" applyNumberFormat="1" applyFont="1" applyFill="1" applyBorder="1" applyAlignment="1">
      <alignment vertical="center"/>
    </xf>
    <xf numFmtId="9" fontId="32" fillId="0" borderId="81" xfId="0" applyNumberFormat="1" applyFont="1" applyFill="1" applyBorder="1" applyAlignment="1">
      <alignment vertical="center"/>
    </xf>
    <xf numFmtId="1" fontId="32" fillId="0" borderId="13" xfId="26" applyNumberFormat="1" applyFont="1" applyBorder="1" applyAlignment="1">
      <alignment vertical="center" wrapText="1"/>
    </xf>
    <xf numFmtId="9" fontId="32" fillId="0" borderId="13" xfId="26" applyNumberFormat="1" applyFont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14" fillId="0" borderId="0" xfId="40"/>
    <xf numFmtId="166" fontId="43" fillId="0" borderId="47" xfId="26" applyNumberFormat="1" applyFont="1" applyBorder="1" applyAlignment="1">
      <alignment horizontal="right" vertical="center" wrapText="1"/>
    </xf>
    <xf numFmtId="0" fontId="43" fillId="0" borderId="52" xfId="42" applyFont="1" applyBorder="1" applyAlignment="1">
      <alignment vertical="center" wrapText="1"/>
    </xf>
    <xf numFmtId="9" fontId="43" fillId="0" borderId="26" xfId="26" applyNumberFormat="1" applyFont="1" applyBorder="1" applyAlignment="1">
      <alignment horizontal="right" vertical="center" wrapText="1"/>
    </xf>
    <xf numFmtId="0" fontId="43" fillId="0" borderId="26" xfId="0" applyFont="1" applyBorder="1" applyAlignment="1">
      <alignment vertical="center" wrapText="1"/>
    </xf>
    <xf numFmtId="0" fontId="43" fillId="0" borderId="50" xfId="0" applyFont="1" applyBorder="1" applyAlignment="1">
      <alignment vertical="center" wrapText="1"/>
    </xf>
    <xf numFmtId="0" fontId="43" fillId="0" borderId="4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" fontId="43" fillId="0" borderId="26" xfId="26" applyNumberFormat="1" applyFont="1" applyBorder="1" applyAlignment="1">
      <alignment horizontal="right" vertical="center" wrapText="1"/>
    </xf>
    <xf numFmtId="0" fontId="24" fillId="0" borderId="26" xfId="0" applyFont="1" applyBorder="1"/>
    <xf numFmtId="0" fontId="24" fillId="0" borderId="42" xfId="0" applyFont="1" applyBorder="1"/>
    <xf numFmtId="0" fontId="24" fillId="0" borderId="47" xfId="0" applyFont="1" applyBorder="1"/>
    <xf numFmtId="0" fontId="24" fillId="0" borderId="23" xfId="0" applyFont="1" applyBorder="1"/>
    <xf numFmtId="0" fontId="22" fillId="0" borderId="56" xfId="0" applyFont="1" applyBorder="1" applyAlignment="1">
      <alignment horizontal="center"/>
    </xf>
    <xf numFmtId="0" fontId="24" fillId="0" borderId="39" xfId="0" applyFont="1" applyBorder="1"/>
    <xf numFmtId="0" fontId="24" fillId="0" borderId="23" xfId="0" applyFont="1" applyBorder="1" applyAlignment="1">
      <alignment horizontal="center"/>
    </xf>
    <xf numFmtId="0" fontId="28" fillId="0" borderId="30" xfId="0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1" xfId="0" applyNumberFormat="1" applyFont="1" applyFill="1" applyBorder="1" applyAlignment="1">
      <alignment vertical="center"/>
    </xf>
    <xf numFmtId="9" fontId="26" fillId="0" borderId="31" xfId="0" applyNumberFormat="1" applyFont="1" applyBorder="1" applyAlignment="1">
      <alignment vertical="center"/>
    </xf>
    <xf numFmtId="9" fontId="26" fillId="0" borderId="31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9" fontId="26" fillId="0" borderId="13" xfId="0" applyNumberFormat="1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9" fontId="24" fillId="0" borderId="15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9" fontId="22" fillId="0" borderId="17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21" fillId="18" borderId="17" xfId="0" applyNumberFormat="1" applyFont="1" applyFill="1" applyBorder="1" applyAlignment="1">
      <alignment vertical="center"/>
    </xf>
    <xf numFmtId="0" fontId="30" fillId="19" borderId="16" xfId="0" applyFont="1" applyFill="1" applyBorder="1" applyAlignment="1">
      <alignment vertical="center" wrapText="1"/>
    </xf>
    <xf numFmtId="0" fontId="30" fillId="19" borderId="17" xfId="0" applyFont="1" applyFill="1" applyBorder="1" applyAlignment="1">
      <alignment vertical="center" wrapText="1"/>
    </xf>
    <xf numFmtId="166" fontId="30" fillId="19" borderId="17" xfId="26" applyNumberFormat="1" applyFont="1" applyFill="1" applyBorder="1" applyAlignment="1">
      <alignment vertical="center" wrapText="1"/>
    </xf>
    <xf numFmtId="9" fontId="30" fillId="19" borderId="17" xfId="26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0" xfId="0" applyFont="1" applyBorder="1"/>
    <xf numFmtId="0" fontId="30" fillId="0" borderId="11" xfId="0" applyFont="1" applyBorder="1"/>
    <xf numFmtId="3" fontId="30" fillId="0" borderId="11" xfId="0" applyNumberFormat="1" applyFont="1" applyBorder="1"/>
    <xf numFmtId="9" fontId="30" fillId="0" borderId="11" xfId="0" applyNumberFormat="1" applyFont="1" applyBorder="1"/>
    <xf numFmtId="0" fontId="30" fillId="0" borderId="0" xfId="0" applyFont="1"/>
    <xf numFmtId="0" fontId="30" fillId="0" borderId="14" xfId="0" applyFont="1" applyBorder="1"/>
    <xf numFmtId="0" fontId="30" fillId="0" borderId="15" xfId="0" applyFont="1" applyBorder="1"/>
    <xf numFmtId="3" fontId="30" fillId="0" borderId="15" xfId="0" applyNumberFormat="1" applyFont="1" applyBorder="1"/>
    <xf numFmtId="9" fontId="30" fillId="0" borderId="15" xfId="0" applyNumberFormat="1" applyFont="1" applyBorder="1"/>
    <xf numFmtId="0" fontId="30" fillId="0" borderId="16" xfId="0" applyFont="1" applyBorder="1"/>
    <xf numFmtId="0" fontId="30" fillId="0" borderId="17" xfId="0" applyFont="1" applyBorder="1"/>
    <xf numFmtId="3" fontId="30" fillId="0" borderId="17" xfId="0" applyNumberFormat="1" applyFont="1" applyBorder="1"/>
    <xf numFmtId="9" fontId="30" fillId="0" borderId="17" xfId="0" applyNumberFormat="1" applyFont="1" applyBorder="1"/>
    <xf numFmtId="166" fontId="25" fillId="19" borderId="17" xfId="26" applyNumberFormat="1" applyFont="1" applyFill="1" applyBorder="1" applyAlignment="1">
      <alignment horizontal="right" vertical="center" wrapText="1"/>
    </xf>
    <xf numFmtId="9" fontId="25" fillId="19" borderId="17" xfId="26" applyNumberFormat="1" applyFont="1" applyFill="1" applyBorder="1" applyAlignment="1">
      <alignment horizontal="right" vertical="center" wrapText="1"/>
    </xf>
    <xf numFmtId="0" fontId="34" fillId="0" borderId="12" xfId="45" applyFont="1" applyFill="1" applyBorder="1"/>
    <xf numFmtId="3" fontId="26" fillId="0" borderId="0" xfId="0" applyNumberFormat="1" applyFont="1"/>
    <xf numFmtId="166" fontId="26" fillId="0" borderId="13" xfId="26" applyNumberFormat="1" applyFont="1" applyBorder="1" applyAlignment="1">
      <alignment horizontal="right"/>
    </xf>
    <xf numFmtId="9" fontId="26" fillId="0" borderId="13" xfId="26" applyNumberFormat="1" applyFont="1" applyBorder="1" applyAlignment="1">
      <alignment horizontal="right"/>
    </xf>
    <xf numFmtId="9" fontId="31" fillId="0" borderId="31" xfId="26" applyNumberFormat="1" applyFont="1" applyBorder="1" applyAlignment="1">
      <alignment horizontal="right" vertical="center" wrapText="1"/>
    </xf>
    <xf numFmtId="3" fontId="22" fillId="21" borderId="16" xfId="0" applyNumberFormat="1" applyFont="1" applyFill="1" applyBorder="1" applyAlignment="1">
      <alignment vertical="center" wrapText="1"/>
    </xf>
    <xf numFmtId="3" fontId="22" fillId="21" borderId="17" xfId="0" applyNumberFormat="1" applyFont="1" applyFill="1" applyBorder="1" applyAlignment="1">
      <alignment vertical="center" wrapText="1"/>
    </xf>
    <xf numFmtId="9" fontId="22" fillId="21" borderId="17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horizontal="center"/>
    </xf>
    <xf numFmtId="3" fontId="27" fillId="0" borderId="13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vertical="center" wrapText="1"/>
    </xf>
    <xf numFmtId="1" fontId="24" fillId="0" borderId="13" xfId="26" applyNumberFormat="1" applyFont="1" applyBorder="1" applyAlignment="1">
      <alignment vertical="center" wrapText="1"/>
    </xf>
    <xf numFmtId="9" fontId="24" fillId="0" borderId="13" xfId="26" applyNumberFormat="1" applyFont="1" applyBorder="1" applyAlignment="1">
      <alignment vertical="center" wrapText="1"/>
    </xf>
    <xf numFmtId="0" fontId="34" fillId="0" borderId="14" xfId="45" applyFont="1" applyFill="1" applyBorder="1"/>
    <xf numFmtId="0" fontId="22" fillId="20" borderId="30" xfId="0" applyFont="1" applyFill="1" applyBorder="1" applyAlignment="1">
      <alignment vertical="center" wrapText="1"/>
    </xf>
    <xf numFmtId="0" fontId="22" fillId="20" borderId="31" xfId="45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7" fillId="0" borderId="91" xfId="40" applyFont="1" applyBorder="1" applyAlignment="1">
      <alignment horizontal="center" vertical="top" wrapText="1"/>
    </xf>
    <xf numFmtId="0" fontId="37" fillId="0" borderId="89" xfId="40" applyFont="1" applyBorder="1" applyAlignment="1">
      <alignment horizontal="left" vertical="top" wrapText="1"/>
    </xf>
    <xf numFmtId="3" fontId="37" fillId="0" borderId="89" xfId="40" applyNumberFormat="1" applyFont="1" applyBorder="1" applyAlignment="1">
      <alignment horizontal="right" vertical="top" wrapText="1"/>
    </xf>
    <xf numFmtId="3" fontId="37" fillId="0" borderId="90" xfId="40" applyNumberFormat="1" applyFont="1" applyBorder="1" applyAlignment="1">
      <alignment horizontal="right" vertical="top" wrapText="1"/>
    </xf>
    <xf numFmtId="0" fontId="37" fillId="0" borderId="104" xfId="40" applyFont="1" applyBorder="1" applyAlignment="1">
      <alignment horizontal="left" vertical="top" wrapText="1"/>
    </xf>
    <xf numFmtId="3" fontId="37" fillId="0" borderId="104" xfId="40" applyNumberFormat="1" applyFont="1" applyBorder="1" applyAlignment="1">
      <alignment horizontal="right" vertical="top" wrapText="1"/>
    </xf>
    <xf numFmtId="3" fontId="37" fillId="0" borderId="105" xfId="40" applyNumberFormat="1" applyFont="1" applyBorder="1" applyAlignment="1">
      <alignment horizontal="right" vertical="top" wrapText="1"/>
    </xf>
    <xf numFmtId="0" fontId="37" fillId="0" borderId="106" xfId="40" applyFont="1" applyBorder="1" applyAlignment="1">
      <alignment horizontal="center" vertical="top" wrapText="1"/>
    </xf>
    <xf numFmtId="0" fontId="36" fillId="0" borderId="106" xfId="40" applyFont="1" applyBorder="1" applyAlignment="1">
      <alignment horizontal="center" vertical="top" wrapText="1"/>
    </xf>
    <xf numFmtId="0" fontId="36" fillId="0" borderId="104" xfId="40" applyFont="1" applyBorder="1" applyAlignment="1">
      <alignment horizontal="left" vertical="top" wrapText="1"/>
    </xf>
    <xf numFmtId="3" fontId="36" fillId="0" borderId="104" xfId="40" applyNumberFormat="1" applyFont="1" applyBorder="1" applyAlignment="1">
      <alignment horizontal="right" vertical="top" wrapText="1"/>
    </xf>
    <xf numFmtId="3" fontId="36" fillId="0" borderId="105" xfId="40" applyNumberFormat="1" applyFont="1" applyBorder="1" applyAlignment="1">
      <alignment horizontal="right" vertical="top" wrapText="1"/>
    </xf>
    <xf numFmtId="0" fontId="14" fillId="0" borderId="104" xfId="40" applyBorder="1"/>
    <xf numFmtId="0" fontId="14" fillId="0" borderId="105" xfId="40" applyBorder="1"/>
    <xf numFmtId="0" fontId="36" fillId="0" borderId="107" xfId="40" applyFont="1" applyBorder="1" applyAlignment="1">
      <alignment horizontal="center" vertical="top" wrapText="1"/>
    </xf>
    <xf numFmtId="0" fontId="36" fillId="0" borderId="108" xfId="40" applyFont="1" applyBorder="1" applyAlignment="1">
      <alignment horizontal="left" vertical="top" wrapText="1"/>
    </xf>
    <xf numFmtId="3" fontId="36" fillId="0" borderId="108" xfId="40" applyNumberFormat="1" applyFont="1" applyBorder="1" applyAlignment="1">
      <alignment horizontal="right" vertical="top" wrapText="1"/>
    </xf>
    <xf numFmtId="3" fontId="36" fillId="0" borderId="109" xfId="40" applyNumberFormat="1" applyFont="1" applyBorder="1" applyAlignment="1">
      <alignment horizontal="right" vertical="top" wrapText="1"/>
    </xf>
    <xf numFmtId="0" fontId="36" fillId="0" borderId="89" xfId="40" applyFont="1" applyBorder="1" applyAlignment="1">
      <alignment horizontal="center" vertical="top" wrapText="1"/>
    </xf>
    <xf numFmtId="0" fontId="36" fillId="0" borderId="89" xfId="40" applyFont="1" applyBorder="1" applyAlignment="1">
      <alignment horizontal="left" vertical="top" wrapText="1"/>
    </xf>
    <xf numFmtId="0" fontId="14" fillId="0" borderId="89" xfId="40" applyBorder="1"/>
    <xf numFmtId="0" fontId="37" fillId="0" borderId="104" xfId="40" applyFont="1" applyBorder="1" applyAlignment="1">
      <alignment horizontal="center" vertical="top" wrapText="1"/>
    </xf>
    <xf numFmtId="0" fontId="36" fillId="0" borderId="104" xfId="40" applyFont="1" applyBorder="1" applyAlignment="1">
      <alignment horizontal="center" vertical="top" wrapText="1"/>
    </xf>
    <xf numFmtId="0" fontId="48" fillId="0" borderId="110" xfId="40" applyFont="1" applyFill="1" applyBorder="1" applyAlignment="1">
      <alignment horizontal="center" vertical="top" wrapText="1"/>
    </xf>
    <xf numFmtId="0" fontId="48" fillId="0" borderId="111" xfId="40" applyFont="1" applyFill="1" applyBorder="1" applyAlignment="1">
      <alignment horizontal="center" vertical="top" wrapText="1"/>
    </xf>
    <xf numFmtId="0" fontId="48" fillId="0" borderId="81" xfId="40" applyFont="1" applyFill="1" applyBorder="1" applyAlignment="1">
      <alignment horizontal="center" vertical="top" wrapText="1"/>
    </xf>
    <xf numFmtId="0" fontId="48" fillId="0" borderId="113" xfId="40" applyFont="1" applyFill="1" applyBorder="1" applyAlignment="1">
      <alignment horizontal="center" vertical="top" wrapText="1"/>
    </xf>
    <xf numFmtId="0" fontId="48" fillId="0" borderId="20" xfId="40" applyFont="1" applyFill="1" applyBorder="1" applyAlignment="1">
      <alignment horizontal="center" vertical="top" wrapText="1"/>
    </xf>
    <xf numFmtId="0" fontId="48" fillId="0" borderId="114" xfId="40" applyFont="1" applyFill="1" applyBorder="1" applyAlignment="1">
      <alignment horizontal="center" vertical="top" wrapText="1"/>
    </xf>
    <xf numFmtId="0" fontId="49" fillId="0" borderId="20" xfId="40" applyFont="1" applyFill="1" applyBorder="1" applyAlignment="1">
      <alignment horizontal="center" vertical="top" wrapText="1"/>
    </xf>
    <xf numFmtId="0" fontId="49" fillId="0" borderId="21" xfId="40" applyFont="1" applyFill="1" applyBorder="1" applyAlignment="1">
      <alignment horizontal="center" vertical="top" wrapText="1"/>
    </xf>
    <xf numFmtId="0" fontId="49" fillId="0" borderId="115" xfId="40" applyFont="1" applyFill="1" applyBorder="1" applyAlignment="1">
      <alignment horizontal="center" vertical="top" wrapText="1"/>
    </xf>
    <xf numFmtId="0" fontId="37" fillId="0" borderId="112" xfId="40" applyFont="1" applyBorder="1" applyAlignment="1">
      <alignment horizontal="center" vertical="top" wrapText="1"/>
    </xf>
    <xf numFmtId="0" fontId="37" fillId="0" borderId="116" xfId="40" applyFont="1" applyBorder="1" applyAlignment="1">
      <alignment horizontal="left" vertical="top" wrapText="1"/>
    </xf>
    <xf numFmtId="3" fontId="37" fillId="0" borderId="117" xfId="40" applyNumberFormat="1" applyFont="1" applyBorder="1" applyAlignment="1">
      <alignment horizontal="right" vertical="top" wrapText="1"/>
    </xf>
    <xf numFmtId="0" fontId="48" fillId="0" borderId="21" xfId="40" applyFont="1" applyFill="1" applyBorder="1" applyAlignment="1">
      <alignment horizontal="center" vertical="top" wrapText="1"/>
    </xf>
    <xf numFmtId="0" fontId="48" fillId="0" borderId="115" xfId="40" applyFont="1" applyFill="1" applyBorder="1" applyAlignment="1">
      <alignment horizontal="center" vertical="top" wrapText="1"/>
    </xf>
    <xf numFmtId="0" fontId="39" fillId="0" borderId="0" xfId="47" applyFont="1"/>
    <xf numFmtId="0" fontId="50" fillId="0" borderId="104" xfId="47" applyFont="1" applyBorder="1" applyAlignment="1">
      <alignment horizontal="center" vertical="center"/>
    </xf>
    <xf numFmtId="0" fontId="47" fillId="0" borderId="0" xfId="47" applyFont="1"/>
    <xf numFmtId="0" fontId="45" fillId="0" borderId="0" xfId="47" applyFont="1"/>
    <xf numFmtId="0" fontId="44" fillId="0" borderId="0" xfId="47" applyFont="1"/>
    <xf numFmtId="0" fontId="46" fillId="0" borderId="0" xfId="47" applyFont="1"/>
    <xf numFmtId="0" fontId="44" fillId="0" borderId="0" xfId="47" applyFont="1" applyAlignment="1">
      <alignment wrapText="1"/>
    </xf>
    <xf numFmtId="0" fontId="45" fillId="0" borderId="0" xfId="47" applyFont="1" applyAlignment="1">
      <alignment wrapText="1"/>
    </xf>
    <xf numFmtId="0" fontId="39" fillId="0" borderId="0" xfId="47" applyFont="1" applyBorder="1"/>
    <xf numFmtId="49" fontId="39" fillId="0" borderId="0" xfId="47" applyNumberFormat="1" applyFont="1" applyBorder="1"/>
    <xf numFmtId="0" fontId="39" fillId="0" borderId="0" xfId="47" applyFont="1" applyBorder="1" applyAlignment="1">
      <alignment wrapText="1"/>
    </xf>
    <xf numFmtId="3" fontId="24" fillId="0" borderId="0" xfId="47" applyNumberFormat="1" applyFont="1" applyBorder="1"/>
    <xf numFmtId="0" fontId="40" fillId="0" borderId="0" xfId="47" applyFont="1"/>
    <xf numFmtId="0" fontId="50" fillId="0" borderId="104" xfId="47" applyFont="1" applyBorder="1" applyAlignment="1">
      <alignment horizontal="left" vertical="center"/>
    </xf>
    <xf numFmtId="0" fontId="50" fillId="0" borderId="0" xfId="47" applyFont="1"/>
    <xf numFmtId="0" fontId="52" fillId="0" borderId="104" xfId="47" applyFont="1" applyBorder="1"/>
    <xf numFmtId="49" fontId="52" fillId="0" borderId="104" xfId="47" applyNumberFormat="1" applyFont="1" applyBorder="1"/>
    <xf numFmtId="0" fontId="52" fillId="0" borderId="0" xfId="47" applyFont="1"/>
    <xf numFmtId="0" fontId="52" fillId="0" borderId="104" xfId="47" applyFont="1" applyBorder="1" applyAlignment="1">
      <alignment horizontal="left" vertical="center"/>
    </xf>
    <xf numFmtId="0" fontId="50" fillId="0" borderId="104" xfId="47" applyFont="1" applyBorder="1"/>
    <xf numFmtId="49" fontId="50" fillId="0" borderId="104" xfId="47" applyNumberFormat="1" applyFont="1" applyBorder="1"/>
    <xf numFmtId="0" fontId="53" fillId="0" borderId="0" xfId="47" applyFont="1"/>
    <xf numFmtId="0" fontId="51" fillId="0" borderId="0" xfId="47" applyFont="1"/>
    <xf numFmtId="3" fontId="39" fillId="0" borderId="90" xfId="47" applyNumberFormat="1" applyFont="1" applyBorder="1" applyAlignment="1">
      <alignment horizontal="center" vertical="center" wrapText="1"/>
    </xf>
    <xf numFmtId="0" fontId="50" fillId="0" borderId="106" xfId="47" applyFont="1" applyBorder="1" applyAlignment="1">
      <alignment horizontal="center" vertical="center"/>
    </xf>
    <xf numFmtId="3" fontId="50" fillId="0" borderId="105" xfId="47" applyNumberFormat="1" applyFont="1" applyBorder="1" applyAlignment="1">
      <alignment horizontal="right" vertical="center" wrapText="1"/>
    </xf>
    <xf numFmtId="3" fontId="51" fillId="0" borderId="105" xfId="47" applyNumberFormat="1" applyFont="1" applyBorder="1" applyAlignment="1">
      <alignment horizontal="right" vertical="center" wrapText="1"/>
    </xf>
    <xf numFmtId="0" fontId="40" fillId="0" borderId="91" xfId="47" applyFont="1" applyBorder="1"/>
    <xf numFmtId="0" fontId="39" fillId="0" borderId="89" xfId="47" applyFont="1" applyBorder="1" applyAlignment="1">
      <alignment horizontal="center" vertical="center"/>
    </xf>
    <xf numFmtId="0" fontId="52" fillId="0" borderId="106" xfId="47" applyFont="1" applyBorder="1"/>
    <xf numFmtId="3" fontId="52" fillId="0" borderId="105" xfId="47" applyNumberFormat="1" applyFont="1" applyBorder="1" applyAlignment="1">
      <alignment horizontal="right" vertical="center" wrapText="1"/>
    </xf>
    <xf numFmtId="0" fontId="52" fillId="0" borderId="106" xfId="47" applyFont="1" applyBorder="1" applyAlignment="1">
      <alignment horizontal="center" vertical="center"/>
    </xf>
    <xf numFmtId="3" fontId="52" fillId="0" borderId="105" xfId="47" applyNumberFormat="1" applyFont="1" applyBorder="1" applyAlignment="1">
      <alignment horizontal="right" vertical="center"/>
    </xf>
    <xf numFmtId="0" fontId="50" fillId="0" borderId="106" xfId="47" applyFont="1" applyBorder="1"/>
    <xf numFmtId="3" fontId="50" fillId="0" borderId="105" xfId="47" applyNumberFormat="1" applyFont="1" applyBorder="1" applyAlignment="1">
      <alignment horizontal="right" vertical="center"/>
    </xf>
    <xf numFmtId="3" fontId="53" fillId="0" borderId="105" xfId="47" applyNumberFormat="1" applyFont="1" applyBorder="1" applyAlignment="1">
      <alignment horizontal="right" vertical="center"/>
    </xf>
    <xf numFmtId="0" fontId="52" fillId="0" borderId="107" xfId="47" applyFont="1" applyBorder="1"/>
    <xf numFmtId="49" fontId="52" fillId="0" borderId="108" xfId="47" applyNumberFormat="1" applyFont="1" applyBorder="1"/>
    <xf numFmtId="0" fontId="51" fillId="0" borderId="108" xfId="47" applyFont="1" applyBorder="1"/>
    <xf numFmtId="3" fontId="51" fillId="0" borderId="109" xfId="47" applyNumberFormat="1" applyFont="1" applyBorder="1" applyAlignment="1">
      <alignment horizontal="right" vertical="center"/>
    </xf>
    <xf numFmtId="3" fontId="57" fillId="0" borderId="105" xfId="47" applyNumberFormat="1" applyFont="1" applyBorder="1" applyAlignment="1">
      <alignment horizontal="right" vertical="center" wrapText="1"/>
    </xf>
    <xf numFmtId="3" fontId="52" fillId="0" borderId="117" xfId="47" applyNumberFormat="1" applyFont="1" applyBorder="1" applyAlignment="1">
      <alignment horizontal="right"/>
    </xf>
    <xf numFmtId="3" fontId="52" fillId="0" borderId="105" xfId="47" applyNumberFormat="1" applyFont="1" applyBorder="1" applyAlignment="1">
      <alignment horizontal="right"/>
    </xf>
    <xf numFmtId="3" fontId="52" fillId="0" borderId="109" xfId="47" applyNumberFormat="1" applyFont="1" applyBorder="1" applyAlignment="1">
      <alignment horizontal="right"/>
    </xf>
    <xf numFmtId="0" fontId="24" fillId="0" borderId="43" xfId="0" applyFont="1" applyBorder="1"/>
    <xf numFmtId="3" fontId="58" fillId="0" borderId="90" xfId="47" applyNumberFormat="1" applyFont="1" applyBorder="1" applyAlignment="1">
      <alignment horizontal="center" vertical="center" wrapText="1"/>
    </xf>
    <xf numFmtId="0" fontId="60" fillId="0" borderId="106" xfId="47" applyFont="1" applyBorder="1" applyAlignment="1">
      <alignment horizontal="center" vertical="center"/>
    </xf>
    <xf numFmtId="0" fontId="60" fillId="0" borderId="104" xfId="47" applyFont="1" applyBorder="1" applyAlignment="1">
      <alignment horizontal="center" vertical="center"/>
    </xf>
    <xf numFmtId="0" fontId="60" fillId="0" borderId="104" xfId="47" applyFont="1" applyFill="1" applyBorder="1" applyAlignment="1">
      <alignment horizontal="left" wrapText="1" shrinkToFit="1"/>
    </xf>
    <xf numFmtId="3" fontId="60" fillId="0" borderId="105" xfId="47" applyNumberFormat="1" applyFont="1" applyBorder="1" applyAlignment="1">
      <alignment horizontal="right" vertical="center" wrapText="1"/>
    </xf>
    <xf numFmtId="0" fontId="58" fillId="0" borderId="106" xfId="47" applyFont="1" applyBorder="1" applyAlignment="1">
      <alignment horizontal="left"/>
    </xf>
    <xf numFmtId="49" fontId="58" fillId="0" borderId="104" xfId="47" applyNumberFormat="1" applyFont="1" applyBorder="1" applyAlignment="1">
      <alignment horizontal="left"/>
    </xf>
    <xf numFmtId="0" fontId="58" fillId="0" borderId="104" xfId="47" applyFont="1" applyBorder="1" applyAlignment="1">
      <alignment horizontal="left"/>
    </xf>
    <xf numFmtId="3" fontId="58" fillId="0" borderId="105" xfId="47" applyNumberFormat="1" applyFont="1" applyBorder="1" applyAlignment="1">
      <alignment horizontal="right" vertical="center" wrapText="1"/>
    </xf>
    <xf numFmtId="0" fontId="59" fillId="0" borderId="106" xfId="47" applyFont="1" applyBorder="1" applyAlignment="1">
      <alignment horizontal="left"/>
    </xf>
    <xf numFmtId="49" fontId="59" fillId="0" borderId="104" xfId="47" applyNumberFormat="1" applyFont="1" applyBorder="1" applyAlignment="1">
      <alignment horizontal="left"/>
    </xf>
    <xf numFmtId="0" fontId="59" fillId="0" borderId="104" xfId="47" applyFont="1" applyBorder="1" applyAlignment="1">
      <alignment horizontal="left"/>
    </xf>
    <xf numFmtId="3" fontId="59" fillId="0" borderId="105" xfId="47" applyNumberFormat="1" applyFont="1" applyBorder="1"/>
    <xf numFmtId="3" fontId="58" fillId="0" borderId="105" xfId="47" applyNumberFormat="1" applyFont="1" applyBorder="1"/>
    <xf numFmtId="0" fontId="58" fillId="0" borderId="104" xfId="47" applyFont="1" applyFill="1" applyBorder="1" applyAlignment="1">
      <alignment horizontal="left"/>
    </xf>
    <xf numFmtId="3" fontId="58" fillId="0" borderId="105" xfId="47" applyNumberFormat="1" applyFont="1" applyFill="1" applyBorder="1"/>
    <xf numFmtId="0" fontId="59" fillId="0" borderId="104" xfId="47" applyFont="1" applyFill="1" applyBorder="1" applyAlignment="1">
      <alignment horizontal="left"/>
    </xf>
    <xf numFmtId="3" fontId="59" fillId="0" borderId="105" xfId="47" applyNumberFormat="1" applyFont="1" applyFill="1" applyBorder="1"/>
    <xf numFmtId="49" fontId="58" fillId="0" borderId="104" xfId="47" applyNumberFormat="1" applyFont="1" applyBorder="1" applyAlignment="1">
      <alignment horizontal="left" wrapText="1"/>
    </xf>
    <xf numFmtId="0" fontId="59" fillId="0" borderId="104" xfId="47" applyFont="1" applyBorder="1" applyAlignment="1">
      <alignment horizontal="left" wrapText="1"/>
    </xf>
    <xf numFmtId="0" fontId="61" fillId="0" borderId="106" xfId="47" applyFont="1" applyBorder="1" applyAlignment="1">
      <alignment horizontal="left"/>
    </xf>
    <xf numFmtId="49" fontId="61" fillId="0" borderId="104" xfId="47" applyNumberFormat="1" applyFont="1" applyBorder="1" applyAlignment="1">
      <alignment horizontal="left"/>
    </xf>
    <xf numFmtId="3" fontId="61" fillId="0" borderId="105" xfId="47" applyNumberFormat="1" applyFont="1" applyFill="1" applyBorder="1"/>
    <xf numFmtId="3" fontId="58" fillId="0" borderId="105" xfId="47" applyNumberFormat="1" applyFont="1" applyFill="1" applyBorder="1" applyAlignment="1">
      <alignment wrapText="1"/>
    </xf>
    <xf numFmtId="3" fontId="59" fillId="0" borderId="105" xfId="47" applyNumberFormat="1" applyFont="1" applyFill="1" applyBorder="1" applyAlignment="1">
      <alignment wrapText="1"/>
    </xf>
    <xf numFmtId="0" fontId="58" fillId="0" borderId="104" xfId="47" applyFont="1" applyFill="1" applyBorder="1" applyAlignment="1">
      <alignment horizontal="left" wrapText="1" shrinkToFit="1"/>
    </xf>
    <xf numFmtId="0" fontId="59" fillId="0" borderId="104" xfId="47" applyFont="1" applyFill="1" applyBorder="1" applyAlignment="1">
      <alignment horizontal="left" wrapText="1" shrinkToFit="1"/>
    </xf>
    <xf numFmtId="0" fontId="60" fillId="0" borderId="106" xfId="47" applyFont="1" applyBorder="1" applyAlignment="1">
      <alignment horizontal="left"/>
    </xf>
    <xf numFmtId="49" fontId="60" fillId="0" borderId="104" xfId="47" applyNumberFormat="1" applyFont="1" applyBorder="1" applyAlignment="1">
      <alignment horizontal="left"/>
    </xf>
    <xf numFmtId="0" fontId="60" fillId="0" borderId="104" xfId="47" applyFont="1" applyBorder="1" applyAlignment="1">
      <alignment horizontal="left"/>
    </xf>
    <xf numFmtId="3" fontId="60" fillId="0" borderId="105" xfId="47" applyNumberFormat="1" applyFont="1" applyFill="1" applyBorder="1"/>
    <xf numFmtId="0" fontId="59" fillId="0" borderId="112" xfId="47" applyFont="1" applyBorder="1" applyAlignment="1">
      <alignment horizontal="left"/>
    </xf>
    <xf numFmtId="49" fontId="59" fillId="0" borderId="116" xfId="47" applyNumberFormat="1" applyFont="1" applyBorder="1" applyAlignment="1">
      <alignment horizontal="left"/>
    </xf>
    <xf numFmtId="0" fontId="59" fillId="0" borderId="116" xfId="47" applyFont="1" applyFill="1" applyBorder="1" applyAlignment="1">
      <alignment horizontal="left" wrapText="1" shrinkToFit="1"/>
    </xf>
    <xf numFmtId="3" fontId="59" fillId="0" borderId="117" xfId="47" applyNumberFormat="1" applyFont="1" applyBorder="1"/>
    <xf numFmtId="0" fontId="60" fillId="0" borderId="104" xfId="47" applyFont="1" applyBorder="1" applyAlignment="1">
      <alignment horizontal="left" wrapText="1"/>
    </xf>
    <xf numFmtId="3" fontId="60" fillId="0" borderId="105" xfId="47" applyNumberFormat="1" applyFont="1" applyBorder="1"/>
    <xf numFmtId="0" fontId="58" fillId="0" borderId="107" xfId="47" applyFont="1" applyBorder="1" applyAlignment="1">
      <alignment horizontal="left"/>
    </xf>
    <xf numFmtId="49" fontId="58" fillId="0" borderId="108" xfId="47" applyNumberFormat="1" applyFont="1" applyBorder="1" applyAlignment="1">
      <alignment horizontal="left"/>
    </xf>
    <xf numFmtId="0" fontId="58" fillId="0" borderId="108" xfId="47" applyFont="1" applyBorder="1" applyAlignment="1">
      <alignment horizontal="left" wrapText="1"/>
    </xf>
    <xf numFmtId="3" fontId="58" fillId="0" borderId="109" xfId="47" applyNumberFormat="1" applyFont="1" applyBorder="1"/>
    <xf numFmtId="0" fontId="58" fillId="0" borderId="0" xfId="47" applyFont="1" applyBorder="1"/>
    <xf numFmtId="49" fontId="58" fillId="0" borderId="0" xfId="47" applyNumberFormat="1" applyFont="1" applyBorder="1"/>
    <xf numFmtId="0" fontId="58" fillId="0" borderId="0" xfId="47" applyFont="1" applyBorder="1" applyAlignment="1">
      <alignment wrapText="1"/>
    </xf>
    <xf numFmtId="3" fontId="59" fillId="0" borderId="0" xfId="47" applyNumberFormat="1" applyFont="1" applyBorder="1"/>
    <xf numFmtId="0" fontId="58" fillId="0" borderId="91" xfId="47" applyFont="1" applyBorder="1"/>
    <xf numFmtId="49" fontId="58" fillId="0" borderId="89" xfId="47" applyNumberFormat="1" applyFont="1" applyBorder="1"/>
    <xf numFmtId="0" fontId="58" fillId="0" borderId="89" xfId="47" applyFont="1" applyBorder="1" applyAlignment="1">
      <alignment wrapText="1"/>
    </xf>
    <xf numFmtId="3" fontId="58" fillId="0" borderId="90" xfId="47" applyNumberFormat="1" applyFont="1" applyBorder="1"/>
    <xf numFmtId="0" fontId="58" fillId="0" borderId="106" xfId="47" applyFont="1" applyBorder="1"/>
    <xf numFmtId="49" fontId="58" fillId="0" borderId="104" xfId="47" applyNumberFormat="1" applyFont="1" applyBorder="1"/>
    <xf numFmtId="0" fontId="59" fillId="0" borderId="104" xfId="47" applyFont="1" applyBorder="1" applyAlignment="1">
      <alignment wrapText="1"/>
    </xf>
    <xf numFmtId="0" fontId="58" fillId="0" borderId="104" xfId="47" applyFont="1" applyBorder="1" applyAlignment="1">
      <alignment wrapText="1"/>
    </xf>
    <xf numFmtId="0" fontId="58" fillId="0" borderId="107" xfId="47" applyFont="1" applyBorder="1"/>
    <xf numFmtId="49" fontId="58" fillId="0" borderId="108" xfId="47" applyNumberFormat="1" applyFont="1" applyBorder="1"/>
    <xf numFmtId="0" fontId="59" fillId="0" borderId="108" xfId="47" applyFont="1" applyBorder="1" applyAlignment="1">
      <alignment wrapText="1"/>
    </xf>
    <xf numFmtId="3" fontId="59" fillId="0" borderId="109" xfId="47" applyNumberFormat="1" applyFont="1" applyBorder="1"/>
    <xf numFmtId="0" fontId="21" fillId="20" borderId="28" xfId="42" applyFont="1" applyFill="1" applyBorder="1" applyAlignment="1">
      <alignment horizontal="right" wrapText="1"/>
    </xf>
    <xf numFmtId="0" fontId="21" fillId="20" borderId="29" xfId="42" applyFont="1" applyFill="1" applyBorder="1" applyAlignment="1">
      <alignment horizontal="right" wrapText="1"/>
    </xf>
    <xf numFmtId="9" fontId="21" fillId="20" borderId="28" xfId="42" applyNumberFormat="1" applyFont="1" applyFill="1" applyBorder="1" applyAlignment="1">
      <alignment horizontal="right" wrapText="1"/>
    </xf>
    <xf numFmtId="9" fontId="21" fillId="20" borderId="29" xfId="42" applyNumberFormat="1" applyFont="1" applyFill="1" applyBorder="1" applyAlignment="1">
      <alignment horizontal="right" wrapText="1"/>
    </xf>
    <xf numFmtId="166" fontId="31" fillId="0" borderId="31" xfId="26" applyNumberFormat="1" applyFont="1" applyBorder="1" applyAlignment="1">
      <alignment horizontal="right" vertical="center" wrapText="1"/>
    </xf>
    <xf numFmtId="3" fontId="26" fillId="0" borderId="31" xfId="0" applyNumberFormat="1" applyFont="1" applyBorder="1" applyAlignment="1">
      <alignment horizontal="right"/>
    </xf>
    <xf numFmtId="9" fontId="26" fillId="0" borderId="31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1" fillId="20" borderId="13" xfId="0" applyNumberFormat="1" applyFont="1" applyFill="1" applyBorder="1" applyAlignment="1">
      <alignment horizontal="right"/>
    </xf>
    <xf numFmtId="3" fontId="27" fillId="0" borderId="13" xfId="0" applyNumberFormat="1" applyFont="1" applyBorder="1" applyAlignment="1">
      <alignment horizontal="right" vertical="center"/>
    </xf>
    <xf numFmtId="9" fontId="27" fillId="0" borderId="13" xfId="0" applyNumberFormat="1" applyFont="1" applyBorder="1" applyAlignment="1">
      <alignment horizontal="right" vertical="center"/>
    </xf>
    <xf numFmtId="3" fontId="21" fillId="20" borderId="19" xfId="0" applyNumberFormat="1" applyFont="1" applyFill="1" applyBorder="1" applyAlignment="1">
      <alignment horizontal="right"/>
    </xf>
    <xf numFmtId="3" fontId="22" fillId="21" borderId="17" xfId="0" applyNumberFormat="1" applyFont="1" applyFill="1" applyBorder="1" applyAlignment="1">
      <alignment horizontal="right" vertical="center" wrapText="1"/>
    </xf>
    <xf numFmtId="0" fontId="35" fillId="20" borderId="27" xfId="45" applyFont="1" applyFill="1" applyBorder="1" applyAlignment="1"/>
    <xf numFmtId="0" fontId="33" fillId="0" borderId="30" xfId="45" applyFont="1" applyBorder="1" applyAlignment="1"/>
    <xf numFmtId="0" fontId="26" fillId="0" borderId="31" xfId="42" applyFont="1" applyFill="1" applyBorder="1" applyAlignment="1"/>
    <xf numFmtId="166" fontId="31" fillId="0" borderId="31" xfId="26" applyNumberFormat="1" applyFont="1" applyBorder="1" applyAlignment="1">
      <alignment vertical="center" wrapText="1"/>
    </xf>
    <xf numFmtId="0" fontId="35" fillId="20" borderId="12" xfId="45" applyFont="1" applyFill="1" applyBorder="1" applyAlignment="1"/>
    <xf numFmtId="3" fontId="21" fillId="20" borderId="13" xfId="0" applyNumberFormat="1" applyFont="1" applyFill="1" applyBorder="1" applyAlignment="1">
      <alignment vertical="center" wrapText="1"/>
    </xf>
    <xf numFmtId="0" fontId="33" fillId="0" borderId="12" xfId="45" applyFont="1" applyFill="1" applyBorder="1" applyAlignment="1"/>
    <xf numFmtId="0" fontId="29" fillId="0" borderId="13" xfId="42" applyFont="1" applyFill="1" applyBorder="1" applyAlignment="1"/>
    <xf numFmtId="3" fontId="26" fillId="0" borderId="13" xfId="0" applyNumberFormat="1" applyFont="1" applyBorder="1" applyAlignment="1">
      <alignment vertical="center" wrapText="1"/>
    </xf>
    <xf numFmtId="3" fontId="26" fillId="0" borderId="13" xfId="0" applyNumberFormat="1" applyFont="1" applyBorder="1" applyAlignment="1"/>
    <xf numFmtId="3" fontId="29" fillId="0" borderId="13" xfId="0" applyNumberFormat="1" applyFont="1" applyBorder="1" applyAlignment="1"/>
    <xf numFmtId="166" fontId="26" fillId="0" borderId="13" xfId="26" applyNumberFormat="1" applyFont="1" applyBorder="1" applyAlignment="1">
      <alignment vertical="center" wrapText="1"/>
    </xf>
    <xf numFmtId="166" fontId="26" fillId="0" borderId="13" xfId="26" applyNumberFormat="1" applyFont="1" applyBorder="1" applyAlignment="1"/>
    <xf numFmtId="0" fontId="26" fillId="0" borderId="13" xfId="42" applyFont="1" applyFill="1" applyBorder="1" applyAlignment="1"/>
    <xf numFmtId="3" fontId="21" fillId="20" borderId="13" xfId="0" applyNumberFormat="1" applyFont="1" applyFill="1" applyBorder="1" applyAlignment="1"/>
    <xf numFmtId="0" fontId="35" fillId="20" borderId="18" xfId="45" applyFont="1" applyFill="1" applyBorder="1" applyAlignment="1"/>
    <xf numFmtId="3" fontId="21" fillId="20" borderId="19" xfId="0" applyNumberFormat="1" applyFont="1" applyFill="1" applyBorder="1" applyAlignment="1"/>
    <xf numFmtId="1" fontId="21" fillId="20" borderId="13" xfId="26" applyNumberFormat="1" applyFont="1" applyFill="1" applyBorder="1" applyAlignment="1">
      <alignment horizontal="right"/>
    </xf>
    <xf numFmtId="1" fontId="21" fillId="20" borderId="13" xfId="0" applyNumberFormat="1" applyFont="1" applyFill="1" applyBorder="1" applyAlignment="1">
      <alignment horizontal="right"/>
    </xf>
    <xf numFmtId="0" fontId="37" fillId="0" borderId="107" xfId="40" applyFont="1" applyBorder="1" applyAlignment="1">
      <alignment horizontal="center" vertical="top" wrapText="1"/>
    </xf>
    <xf numFmtId="0" fontId="37" fillId="0" borderId="108" xfId="40" applyFont="1" applyBorder="1" applyAlignment="1">
      <alignment horizontal="left" vertical="top" wrapText="1"/>
    </xf>
    <xf numFmtId="3" fontId="37" fillId="0" borderId="108" xfId="40" applyNumberFormat="1" applyFont="1" applyBorder="1" applyAlignment="1">
      <alignment horizontal="right" vertical="top" wrapText="1"/>
    </xf>
    <xf numFmtId="3" fontId="37" fillId="0" borderId="109" xfId="40" applyNumberFormat="1" applyFont="1" applyBorder="1" applyAlignment="1">
      <alignment horizontal="right" vertical="top" wrapText="1"/>
    </xf>
    <xf numFmtId="0" fontId="48" fillId="0" borderId="112" xfId="40" applyFont="1" applyFill="1" applyBorder="1" applyAlignment="1">
      <alignment horizontal="center" vertical="top" wrapText="1"/>
    </xf>
    <xf numFmtId="0" fontId="48" fillId="0" borderId="116" xfId="40" applyFont="1" applyFill="1" applyBorder="1" applyAlignment="1">
      <alignment horizontal="center" vertical="top" wrapText="1"/>
    </xf>
    <xf numFmtId="0" fontId="48" fillId="0" borderId="117" xfId="40" applyFont="1" applyFill="1" applyBorder="1" applyAlignment="1">
      <alignment horizontal="center" vertical="top" wrapText="1"/>
    </xf>
    <xf numFmtId="0" fontId="48" fillId="0" borderId="107" xfId="40" applyFont="1" applyFill="1" applyBorder="1" applyAlignment="1">
      <alignment horizontal="center" vertical="top" wrapText="1"/>
    </xf>
    <xf numFmtId="0" fontId="48" fillId="0" borderId="108" xfId="40" applyFont="1" applyFill="1" applyBorder="1" applyAlignment="1">
      <alignment horizontal="center" vertical="top" wrapText="1"/>
    </xf>
    <xf numFmtId="0" fontId="48" fillId="0" borderId="109" xfId="4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3" fontId="22" fillId="0" borderId="21" xfId="0" applyNumberFormat="1" applyFont="1" applyFill="1" applyBorder="1" applyAlignment="1">
      <alignment vertical="center"/>
    </xf>
    <xf numFmtId="9" fontId="22" fillId="0" borderId="21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3" fontId="26" fillId="0" borderId="0" xfId="0" applyNumberFormat="1" applyFont="1" applyFill="1"/>
    <xf numFmtId="0" fontId="26" fillId="0" borderId="13" xfId="42" applyFont="1" applyFill="1" applyBorder="1" applyAlignment="1">
      <alignment wrapText="1"/>
    </xf>
    <xf numFmtId="166" fontId="26" fillId="0" borderId="13" xfId="26" applyNumberFormat="1" applyFont="1" applyFill="1" applyBorder="1" applyAlignment="1"/>
    <xf numFmtId="166" fontId="26" fillId="0" borderId="13" xfId="26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1" fontId="26" fillId="0" borderId="13" xfId="26" applyNumberFormat="1" applyFont="1" applyFill="1" applyBorder="1" applyAlignment="1">
      <alignment horizontal="right"/>
    </xf>
    <xf numFmtId="1" fontId="26" fillId="0" borderId="13" xfId="0" applyNumberFormat="1" applyFont="1" applyFill="1" applyBorder="1" applyAlignment="1">
      <alignment horizontal="right"/>
    </xf>
    <xf numFmtId="9" fontId="26" fillId="0" borderId="13" xfId="26" applyNumberFormat="1" applyFont="1" applyFill="1" applyBorder="1" applyAlignment="1">
      <alignment horizontal="right"/>
    </xf>
    <xf numFmtId="9" fontId="26" fillId="0" borderId="13" xfId="0" applyNumberFormat="1" applyFont="1" applyFill="1" applyBorder="1" applyAlignment="1">
      <alignment horizontal="right"/>
    </xf>
    <xf numFmtId="166" fontId="22" fillId="0" borderId="89" xfId="26" applyNumberFormat="1" applyFont="1" applyBorder="1" applyAlignment="1">
      <alignment horizontal="center" vertical="center" wrapText="1"/>
    </xf>
    <xf numFmtId="166" fontId="22" fillId="0" borderId="90" xfId="26" applyNumberFormat="1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6" fontId="22" fillId="0" borderId="58" xfId="26" applyNumberFormat="1" applyFont="1" applyBorder="1" applyAlignment="1">
      <alignment horizontal="center" vertical="center" wrapText="1"/>
    </xf>
    <xf numFmtId="166" fontId="22" fillId="0" borderId="25" xfId="26" applyNumberFormat="1" applyFont="1" applyBorder="1" applyAlignment="1">
      <alignment horizontal="center" vertical="center" wrapText="1"/>
    </xf>
    <xf numFmtId="166" fontId="22" fillId="0" borderId="59" xfId="26" applyNumberFormat="1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3" fontId="24" fillId="0" borderId="91" xfId="0" applyNumberFormat="1" applyFont="1" applyBorder="1" applyAlignment="1">
      <alignment horizontal="center"/>
    </xf>
    <xf numFmtId="3" fontId="24" fillId="0" borderId="92" xfId="0" applyNumberFormat="1" applyFont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166" fontId="22" fillId="0" borderId="24" xfId="26" applyNumberFormat="1" applyFont="1" applyBorder="1" applyAlignment="1">
      <alignment horizontal="center" vertical="center" wrapText="1"/>
    </xf>
    <xf numFmtId="166" fontId="22" fillId="0" borderId="45" xfId="26" applyNumberFormat="1" applyFont="1" applyBorder="1" applyAlignment="1">
      <alignment horizontal="center" vertical="center" wrapText="1"/>
    </xf>
    <xf numFmtId="166" fontId="22" fillId="0" borderId="46" xfId="26" applyNumberFormat="1" applyFont="1" applyBorder="1" applyAlignment="1">
      <alignment horizontal="center" vertical="center" wrapText="1"/>
    </xf>
    <xf numFmtId="3" fontId="24" fillId="0" borderId="56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0" fontId="36" fillId="0" borderId="94" xfId="43" applyFont="1" applyBorder="1" applyAlignment="1">
      <alignment horizontal="center" vertical="center" wrapText="1"/>
    </xf>
    <xf numFmtId="0" fontId="36" fillId="0" borderId="17" xfId="43" applyFont="1" applyBorder="1" applyAlignment="1">
      <alignment horizontal="center" vertical="center" wrapText="1"/>
    </xf>
    <xf numFmtId="0" fontId="36" fillId="0" borderId="95" xfId="43" applyFont="1" applyBorder="1" applyAlignment="1">
      <alignment horizontal="center" vertical="center" wrapText="1"/>
    </xf>
    <xf numFmtId="0" fontId="36" fillId="0" borderId="56" xfId="43" applyFont="1" applyBorder="1" applyAlignment="1">
      <alignment horizontal="center" vertical="center"/>
    </xf>
    <xf numFmtId="0" fontId="36" fillId="0" borderId="55" xfId="43" applyFont="1" applyBorder="1" applyAlignment="1">
      <alignment horizontal="center" vertical="center"/>
    </xf>
    <xf numFmtId="0" fontId="36" fillId="0" borderId="24" xfId="43" applyFont="1" applyBorder="1" applyAlignment="1">
      <alignment horizontal="center" vertical="center" wrapText="1"/>
    </xf>
    <xf numFmtId="0" fontId="36" fillId="0" borderId="45" xfId="43" applyFont="1" applyBorder="1" applyAlignment="1">
      <alignment horizontal="center" vertical="center" wrapText="1"/>
    </xf>
    <xf numFmtId="0" fontId="36" fillId="0" borderId="46" xfId="43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6" fontId="16" fillId="0" borderId="96" xfId="26" applyNumberFormat="1" applyFont="1" applyBorder="1" applyAlignment="1">
      <alignment horizontal="center"/>
    </xf>
    <xf numFmtId="166" fontId="16" fillId="0" borderId="83" xfId="26" applyNumberFormat="1" applyFont="1" applyBorder="1" applyAlignment="1">
      <alignment horizontal="center"/>
    </xf>
    <xf numFmtId="166" fontId="16" fillId="0" borderId="82" xfId="26" applyNumberFormat="1" applyFont="1" applyBorder="1" applyAlignment="1">
      <alignment horizontal="center"/>
    </xf>
    <xf numFmtId="0" fontId="16" fillId="0" borderId="24" xfId="43" applyFont="1" applyBorder="1" applyAlignment="1">
      <alignment horizontal="center" vertical="center"/>
    </xf>
    <xf numFmtId="0" fontId="16" fillId="0" borderId="45" xfId="43" applyFont="1" applyBorder="1" applyAlignment="1">
      <alignment horizontal="center" vertical="center"/>
    </xf>
    <xf numFmtId="0" fontId="16" fillId="0" borderId="46" xfId="43" applyFont="1" applyBorder="1" applyAlignment="1">
      <alignment horizontal="center" vertical="center"/>
    </xf>
    <xf numFmtId="166" fontId="16" fillId="0" borderId="93" xfId="26" applyNumberFormat="1" applyFont="1" applyBorder="1" applyAlignment="1"/>
    <xf numFmtId="166" fontId="16" fillId="0" borderId="80" xfId="26" applyNumberFormat="1" applyFont="1" applyBorder="1" applyAlignment="1"/>
    <xf numFmtId="166" fontId="16" fillId="0" borderId="79" xfId="26" applyNumberFormat="1" applyFont="1" applyBorder="1" applyAlignment="1"/>
    <xf numFmtId="0" fontId="42" fillId="0" borderId="95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43" fillId="0" borderId="9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99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39" fillId="0" borderId="38" xfId="0" applyFont="1" applyBorder="1" applyAlignment="1">
      <alignment horizontal="left"/>
    </xf>
    <xf numFmtId="0" fontId="39" fillId="0" borderId="79" xfId="0" applyFont="1" applyBorder="1" applyAlignment="1">
      <alignment horizontal="left"/>
    </xf>
    <xf numFmtId="0" fontId="39" fillId="0" borderId="103" xfId="0" applyFont="1" applyBorder="1" applyAlignment="1">
      <alignment horizontal="left"/>
    </xf>
    <xf numFmtId="0" fontId="39" fillId="0" borderId="82" xfId="0" applyFont="1" applyBorder="1" applyAlignment="1">
      <alignment horizontal="left"/>
    </xf>
    <xf numFmtId="0" fontId="21" fillId="0" borderId="6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4" fillId="0" borderId="62" xfId="0" applyFont="1" applyBorder="1" applyAlignment="1">
      <alignment vertical="center" wrapText="1"/>
    </xf>
    <xf numFmtId="0" fontId="24" fillId="0" borderId="100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0" fontId="24" fillId="0" borderId="87" xfId="0" applyFont="1" applyBorder="1" applyAlignment="1">
      <alignment vertical="center" wrapText="1"/>
    </xf>
    <xf numFmtId="0" fontId="24" fillId="0" borderId="88" xfId="0" applyFont="1" applyBorder="1" applyAlignment="1">
      <alignment vertical="center" wrapText="1"/>
    </xf>
    <xf numFmtId="0" fontId="24" fillId="0" borderId="101" xfId="0" applyFont="1" applyBorder="1" applyAlignment="1">
      <alignment horizontal="left"/>
    </xf>
    <xf numFmtId="0" fontId="24" fillId="0" borderId="85" xfId="0" applyFont="1" applyBorder="1" applyAlignment="1">
      <alignment horizontal="left"/>
    </xf>
    <xf numFmtId="0" fontId="24" fillId="0" borderId="63" xfId="0" applyFont="1" applyBorder="1" applyAlignment="1">
      <alignment horizontal="left"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48" fillId="0" borderId="16" xfId="40" applyFont="1" applyFill="1" applyBorder="1" applyAlignment="1">
      <alignment horizontal="center" vertical="top" wrapText="1"/>
    </xf>
    <xf numFmtId="0" fontId="14" fillId="0" borderId="17" xfId="40" applyFill="1" applyBorder="1"/>
    <xf numFmtId="0" fontId="14" fillId="0" borderId="22" xfId="40" applyFill="1" applyBorder="1"/>
    <xf numFmtId="0" fontId="49" fillId="0" borderId="58" xfId="40" applyFont="1" applyFill="1" applyBorder="1" applyAlignment="1">
      <alignment horizontal="center" vertical="top" wrapText="1"/>
    </xf>
    <xf numFmtId="0" fontId="38" fillId="0" borderId="25" xfId="40" applyFont="1" applyFill="1" applyBorder="1"/>
    <xf numFmtId="0" fontId="38" fillId="0" borderId="59" xfId="40" applyFont="1" applyFill="1" applyBorder="1"/>
    <xf numFmtId="0" fontId="49" fillId="0" borderId="20" xfId="40" applyFont="1" applyFill="1" applyBorder="1" applyAlignment="1">
      <alignment horizontal="center" vertical="top" wrapText="1"/>
    </xf>
    <xf numFmtId="0" fontId="38" fillId="0" borderId="21" xfId="40" applyFont="1" applyFill="1" applyBorder="1"/>
    <xf numFmtId="0" fontId="38" fillId="0" borderId="115" xfId="40" applyFont="1" applyFill="1" applyBorder="1"/>
    <xf numFmtId="0" fontId="48" fillId="0" borderId="91" xfId="40" applyFont="1" applyFill="1" applyBorder="1" applyAlignment="1">
      <alignment horizontal="center" vertical="top" wrapText="1"/>
    </xf>
    <xf numFmtId="0" fontId="14" fillId="0" borderId="89" xfId="40" applyFill="1" applyBorder="1"/>
    <xf numFmtId="0" fontId="14" fillId="0" borderId="90" xfId="40" applyFill="1" applyBorder="1"/>
    <xf numFmtId="0" fontId="58" fillId="0" borderId="38" xfId="47" applyFont="1" applyBorder="1" applyAlignment="1">
      <alignment horizontal="center" vertical="center"/>
    </xf>
    <xf numFmtId="0" fontId="59" fillId="0" borderId="80" xfId="52" applyFont="1" applyBorder="1" applyAlignment="1">
      <alignment horizontal="center" vertical="center"/>
    </xf>
    <xf numFmtId="0" fontId="59" fillId="0" borderId="120" xfId="52" applyFont="1" applyBorder="1" applyAlignment="1">
      <alignment horizontal="center" vertical="center"/>
    </xf>
    <xf numFmtId="0" fontId="24" fillId="0" borderId="0" xfId="47" applyFont="1" applyAlignment="1">
      <alignment horizontal="center"/>
    </xf>
    <xf numFmtId="49" fontId="50" fillId="0" borderId="121" xfId="47" applyNumberFormat="1" applyFont="1" applyBorder="1" applyAlignment="1">
      <alignment horizontal="left" vertical="center"/>
    </xf>
    <xf numFmtId="0" fontId="55" fillId="0" borderId="118" xfId="52" applyFont="1" applyBorder="1" applyAlignment="1">
      <alignment horizontal="left" vertical="center"/>
    </xf>
    <xf numFmtId="0" fontId="55" fillId="0" borderId="119" xfId="52" applyFont="1" applyBorder="1" applyAlignment="1">
      <alignment horizontal="left" vertical="center"/>
    </xf>
    <xf numFmtId="0" fontId="39" fillId="0" borderId="91" xfId="47" applyFont="1" applyBorder="1" applyAlignment="1">
      <alignment horizontal="center" vertical="center"/>
    </xf>
    <xf numFmtId="0" fontId="39" fillId="0" borderId="89" xfId="47" applyFont="1" applyBorder="1" applyAlignment="1">
      <alignment horizontal="center" vertical="center"/>
    </xf>
    <xf numFmtId="49" fontId="51" fillId="0" borderId="121" xfId="47" applyNumberFormat="1" applyFont="1" applyBorder="1" applyAlignment="1">
      <alignment horizontal="left" vertical="center"/>
    </xf>
    <xf numFmtId="49" fontId="54" fillId="0" borderId="118" xfId="52" applyNumberFormat="1" applyFont="1" applyBorder="1" applyAlignment="1">
      <alignment horizontal="left" vertical="center"/>
    </xf>
    <xf numFmtId="49" fontId="54" fillId="0" borderId="119" xfId="52" applyNumberFormat="1" applyFont="1" applyBorder="1" applyAlignment="1">
      <alignment horizontal="left" vertical="center"/>
    </xf>
    <xf numFmtId="49" fontId="55" fillId="0" borderId="118" xfId="52" applyNumberFormat="1" applyFont="1" applyBorder="1" applyAlignment="1">
      <alignment horizontal="left" vertical="center"/>
    </xf>
    <xf numFmtId="49" fontId="55" fillId="0" borderId="119" xfId="52" applyNumberFormat="1" applyFont="1" applyBorder="1" applyAlignment="1">
      <alignment horizontal="left" vertical="center"/>
    </xf>
    <xf numFmtId="49" fontId="52" fillId="0" borderId="121" xfId="47" applyNumberFormat="1" applyFont="1" applyBorder="1" applyAlignment="1">
      <alignment horizontal="left" vertical="center"/>
    </xf>
    <xf numFmtId="49" fontId="52" fillId="0" borderId="118" xfId="47" applyNumberFormat="1" applyFont="1" applyBorder="1" applyAlignment="1">
      <alignment horizontal="left" vertical="center"/>
    </xf>
    <xf numFmtId="49" fontId="52" fillId="0" borderId="119" xfId="47" applyNumberFormat="1" applyFont="1" applyBorder="1" applyAlignment="1">
      <alignment horizontal="left" vertical="center"/>
    </xf>
    <xf numFmtId="49" fontId="56" fillId="0" borderId="118" xfId="52" applyNumberFormat="1" applyFont="1" applyBorder="1" applyAlignment="1">
      <alignment horizontal="left" vertical="center"/>
    </xf>
    <xf numFmtId="49" fontId="56" fillId="0" borderId="119" xfId="52" applyNumberFormat="1" applyFont="1" applyBorder="1" applyAlignment="1">
      <alignment horizontal="left" vertical="center"/>
    </xf>
    <xf numFmtId="0" fontId="56" fillId="0" borderId="118" xfId="52" applyFont="1" applyBorder="1" applyAlignment="1">
      <alignment horizontal="left" vertical="center"/>
    </xf>
    <xf numFmtId="0" fontId="56" fillId="0" borderId="119" xfId="52" applyFont="1" applyBorder="1" applyAlignment="1">
      <alignment horizontal="left" vertical="center"/>
    </xf>
    <xf numFmtId="49" fontId="52" fillId="0" borderId="121" xfId="47" applyNumberFormat="1" applyFont="1" applyBorder="1" applyAlignment="1"/>
    <xf numFmtId="49" fontId="56" fillId="0" borderId="118" xfId="52" applyNumberFormat="1" applyFont="1" applyBorder="1" applyAlignment="1"/>
    <xf numFmtId="49" fontId="56" fillId="0" borderId="119" xfId="52" applyNumberFormat="1" applyFont="1" applyBorder="1" applyAlignment="1"/>
    <xf numFmtId="0" fontId="54" fillId="0" borderId="118" xfId="52" applyFont="1" applyBorder="1" applyAlignment="1">
      <alignment horizontal="left" vertical="center"/>
    </xf>
    <xf numFmtId="49" fontId="52" fillId="0" borderId="122" xfId="47" applyNumberFormat="1" applyFont="1" applyBorder="1" applyAlignment="1"/>
    <xf numFmtId="49" fontId="56" fillId="0" borderId="123" xfId="52" applyNumberFormat="1" applyFont="1" applyBorder="1" applyAlignment="1"/>
    <xf numFmtId="49" fontId="56" fillId="0" borderId="124" xfId="52" applyNumberFormat="1" applyFont="1" applyBorder="1" applyAlignment="1"/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 2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 2" xfId="40"/>
    <cellStyle name="Normál 3" xfId="52"/>
    <cellStyle name="Normál_2009 testületi táblák minta" xfId="41"/>
    <cellStyle name="Normál_2009kv.osztályok3" xfId="42"/>
    <cellStyle name="Normál_adósságot k. tábla" xfId="43"/>
    <cellStyle name="Normál_Költségvetés 2011" xfId="44"/>
    <cellStyle name="Normál_Kvetési tervezetek -2000. (üres)" xfId="45"/>
    <cellStyle name="Normál_pénzkészl.vált." xfId="46"/>
    <cellStyle name="Normál_vagyon" xfId="47"/>
    <cellStyle name="Összesen" xfId="48" builtinId="25" customBuiltin="1"/>
    <cellStyle name="Rossz" xfId="49" builtinId="27" customBuiltin="1"/>
    <cellStyle name="Semleges" xfId="50" builtinId="28" customBuiltin="1"/>
    <cellStyle name="Számítás" xfId="5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R34"/>
  <sheetViews>
    <sheetView tabSelected="1" view="pageBreakPreview" zoomScale="60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6" sqref="K16"/>
    </sheetView>
  </sheetViews>
  <sheetFormatPr defaultRowHeight="12.75"/>
  <cols>
    <col min="1" max="1" width="6.7109375" style="2" bestFit="1" customWidth="1"/>
    <col min="2" max="2" width="76" style="2" customWidth="1"/>
    <col min="3" max="3" width="14.42578125" style="1" customWidth="1"/>
    <col min="4" max="4" width="14.140625" style="1" customWidth="1"/>
    <col min="5" max="5" width="15.42578125" style="1" customWidth="1"/>
    <col min="6" max="6" width="13" style="1" customWidth="1"/>
    <col min="7" max="7" width="14.42578125" style="1" customWidth="1"/>
    <col min="8" max="8" width="14.140625" style="1" customWidth="1"/>
    <col min="9" max="9" width="15.42578125" style="1" customWidth="1"/>
    <col min="10" max="10" width="13" style="1" customWidth="1"/>
    <col min="11" max="11" width="14.42578125" style="1" customWidth="1"/>
    <col min="12" max="12" width="14.140625" style="1" customWidth="1"/>
    <col min="13" max="13" width="15.42578125" style="1" customWidth="1"/>
    <col min="14" max="14" width="13" style="1" customWidth="1"/>
    <col min="15" max="15" width="14.42578125" style="1" customWidth="1"/>
    <col min="16" max="16" width="14.140625" style="1" customWidth="1"/>
    <col min="17" max="17" width="15.42578125" style="1" customWidth="1"/>
    <col min="18" max="18" width="13" style="1" customWidth="1"/>
    <col min="19" max="16384" width="9.140625" style="2"/>
  </cols>
  <sheetData>
    <row r="1" spans="1:18" ht="13.5" customHeight="1">
      <c r="A1" s="707" t="s">
        <v>146</v>
      </c>
      <c r="B1" s="709"/>
      <c r="C1" s="705" t="s">
        <v>41</v>
      </c>
      <c r="D1" s="705"/>
      <c r="E1" s="705"/>
      <c r="F1" s="706"/>
      <c r="G1" s="705" t="s">
        <v>76</v>
      </c>
      <c r="H1" s="705"/>
      <c r="I1" s="705"/>
      <c r="J1" s="706"/>
      <c r="K1" s="705" t="s">
        <v>42</v>
      </c>
      <c r="L1" s="705"/>
      <c r="M1" s="705"/>
      <c r="N1" s="706"/>
      <c r="O1" s="705" t="s">
        <v>43</v>
      </c>
      <c r="P1" s="705"/>
      <c r="Q1" s="705"/>
      <c r="R1" s="706"/>
    </row>
    <row r="2" spans="1:18" ht="39" thickBot="1">
      <c r="A2" s="708"/>
      <c r="B2" s="710"/>
      <c r="C2" s="78" t="s">
        <v>148</v>
      </c>
      <c r="D2" s="78" t="s">
        <v>149</v>
      </c>
      <c r="E2" s="78" t="s">
        <v>150</v>
      </c>
      <c r="F2" s="79" t="s">
        <v>151</v>
      </c>
      <c r="G2" s="78" t="s">
        <v>148</v>
      </c>
      <c r="H2" s="78" t="s">
        <v>149</v>
      </c>
      <c r="I2" s="78" t="s">
        <v>150</v>
      </c>
      <c r="J2" s="79" t="s">
        <v>151</v>
      </c>
      <c r="K2" s="78" t="s">
        <v>148</v>
      </c>
      <c r="L2" s="78" t="s">
        <v>149</v>
      </c>
      <c r="M2" s="78" t="s">
        <v>150</v>
      </c>
      <c r="N2" s="79" t="s">
        <v>151</v>
      </c>
      <c r="O2" s="78" t="s">
        <v>148</v>
      </c>
      <c r="P2" s="78" t="s">
        <v>149</v>
      </c>
      <c r="Q2" s="78" t="s">
        <v>150</v>
      </c>
      <c r="R2" s="79" t="s">
        <v>151</v>
      </c>
    </row>
    <row r="3" spans="1:18" s="19" customFormat="1">
      <c r="A3" s="451"/>
      <c r="B3" s="259" t="s">
        <v>35</v>
      </c>
      <c r="C3" s="452">
        <v>271</v>
      </c>
      <c r="D3" s="452"/>
      <c r="E3" s="452"/>
      <c r="F3" s="453">
        <f t="shared" ref="F3:F18" si="0">SUM(C3:E3)</f>
        <v>271</v>
      </c>
      <c r="G3" s="452">
        <v>539</v>
      </c>
      <c r="H3" s="452"/>
      <c r="I3" s="452"/>
      <c r="J3" s="453">
        <f t="shared" ref="J3:J20" si="1">SUM(G3:I3)</f>
        <v>539</v>
      </c>
      <c r="K3" s="452">
        <v>539</v>
      </c>
      <c r="L3" s="452"/>
      <c r="M3" s="452"/>
      <c r="N3" s="453">
        <f t="shared" ref="N3:N20" si="2">SUM(K3:M3)</f>
        <v>539</v>
      </c>
      <c r="O3" s="454">
        <f>(K3/G3)</f>
        <v>1</v>
      </c>
      <c r="P3" s="452"/>
      <c r="Q3" s="452"/>
      <c r="R3" s="455">
        <f t="shared" ref="R3:R20" si="3">SUM(O3:Q3)</f>
        <v>1</v>
      </c>
    </row>
    <row r="4" spans="1:18" s="19" customFormat="1" ht="25.5">
      <c r="A4" s="17"/>
      <c r="B4" s="14" t="s">
        <v>36</v>
      </c>
      <c r="C4" s="18">
        <v>1100</v>
      </c>
      <c r="D4" s="18"/>
      <c r="E4" s="18"/>
      <c r="F4" s="456">
        <f t="shared" si="0"/>
        <v>1100</v>
      </c>
      <c r="G4" s="18">
        <v>1100</v>
      </c>
      <c r="H4" s="18"/>
      <c r="I4" s="18"/>
      <c r="J4" s="456">
        <f t="shared" si="1"/>
        <v>1100</v>
      </c>
      <c r="K4" s="18">
        <v>1100</v>
      </c>
      <c r="L4" s="18"/>
      <c r="M4" s="18"/>
      <c r="N4" s="456">
        <f t="shared" si="2"/>
        <v>1100</v>
      </c>
      <c r="O4" s="287">
        <f>(K4/G4)</f>
        <v>1</v>
      </c>
      <c r="P4" s="18"/>
      <c r="Q4" s="18"/>
      <c r="R4" s="457">
        <f t="shared" si="3"/>
        <v>1</v>
      </c>
    </row>
    <row r="5" spans="1:18" s="13" customFormat="1" ht="20.100000000000001" customHeight="1" thickBot="1">
      <c r="A5" s="458" t="s">
        <v>152</v>
      </c>
      <c r="B5" s="459" t="s">
        <v>153</v>
      </c>
      <c r="C5" s="460">
        <f>C3+C4</f>
        <v>1371</v>
      </c>
      <c r="D5" s="460">
        <f>D3+D4</f>
        <v>0</v>
      </c>
      <c r="E5" s="460">
        <f>E3+E4</f>
        <v>0</v>
      </c>
      <c r="F5" s="15">
        <f t="shared" si="0"/>
        <v>1371</v>
      </c>
      <c r="G5" s="460">
        <f>G3+G4</f>
        <v>1639</v>
      </c>
      <c r="H5" s="460">
        <f>H3+H4</f>
        <v>0</v>
      </c>
      <c r="I5" s="460">
        <f>I3+I4</f>
        <v>0</v>
      </c>
      <c r="J5" s="15">
        <f t="shared" si="1"/>
        <v>1639</v>
      </c>
      <c r="K5" s="460">
        <f>K3+K4</f>
        <v>1639</v>
      </c>
      <c r="L5" s="460">
        <f>L3+L4</f>
        <v>0</v>
      </c>
      <c r="M5" s="460">
        <f>M3+M4</f>
        <v>0</v>
      </c>
      <c r="N5" s="15">
        <f t="shared" si="2"/>
        <v>1639</v>
      </c>
      <c r="O5" s="461">
        <f>SUM(K5/G5)</f>
        <v>1</v>
      </c>
      <c r="P5" s="460">
        <f>P3+P4</f>
        <v>0</v>
      </c>
      <c r="Q5" s="460">
        <f>Q3+Q4</f>
        <v>0</v>
      </c>
      <c r="R5" s="294">
        <f t="shared" si="3"/>
        <v>1</v>
      </c>
    </row>
    <row r="6" spans="1:18" s="467" customFormat="1" ht="24.95" customHeight="1" thickBot="1">
      <c r="A6" s="463" t="s">
        <v>154</v>
      </c>
      <c r="B6" s="464" t="s">
        <v>155</v>
      </c>
      <c r="C6" s="465">
        <f>C5</f>
        <v>1371</v>
      </c>
      <c r="D6" s="465">
        <f>D5</f>
        <v>0</v>
      </c>
      <c r="E6" s="465">
        <f>E5</f>
        <v>0</v>
      </c>
      <c r="F6" s="465">
        <f t="shared" si="0"/>
        <v>1371</v>
      </c>
      <c r="G6" s="465">
        <f>G5</f>
        <v>1639</v>
      </c>
      <c r="H6" s="465">
        <f>H5</f>
        <v>0</v>
      </c>
      <c r="I6" s="465">
        <f>I5</f>
        <v>0</v>
      </c>
      <c r="J6" s="465">
        <f t="shared" si="1"/>
        <v>1639</v>
      </c>
      <c r="K6" s="465">
        <f>K5</f>
        <v>1639</v>
      </c>
      <c r="L6" s="465">
        <f>L5</f>
        <v>0</v>
      </c>
      <c r="M6" s="465">
        <f>M5</f>
        <v>0</v>
      </c>
      <c r="N6" s="465">
        <f t="shared" si="2"/>
        <v>1639</v>
      </c>
      <c r="O6" s="466">
        <f>SUM(K6/G6)</f>
        <v>1</v>
      </c>
      <c r="P6" s="465">
        <f>P5</f>
        <v>0</v>
      </c>
      <c r="Q6" s="465">
        <f>Q5</f>
        <v>0</v>
      </c>
      <c r="R6" s="466">
        <f t="shared" si="3"/>
        <v>1</v>
      </c>
    </row>
    <row r="7" spans="1:18" s="260" customFormat="1" ht="24.95" customHeight="1" thickBot="1">
      <c r="A7" s="261" t="s">
        <v>156</v>
      </c>
      <c r="B7" s="264" t="s">
        <v>157</v>
      </c>
      <c r="C7" s="263"/>
      <c r="D7" s="263"/>
      <c r="E7" s="263"/>
      <c r="F7" s="263">
        <f t="shared" si="0"/>
        <v>0</v>
      </c>
      <c r="G7" s="263"/>
      <c r="H7" s="263"/>
      <c r="I7" s="263"/>
      <c r="J7" s="263">
        <f t="shared" si="1"/>
        <v>0</v>
      </c>
      <c r="K7" s="263"/>
      <c r="L7" s="263"/>
      <c r="M7" s="263"/>
      <c r="N7" s="263">
        <f t="shared" si="2"/>
        <v>0</v>
      </c>
      <c r="O7" s="282"/>
      <c r="P7" s="263"/>
      <c r="Q7" s="263"/>
      <c r="R7" s="282">
        <f t="shared" si="3"/>
        <v>0</v>
      </c>
    </row>
    <row r="8" spans="1:18" s="260" customFormat="1" ht="24.95" customHeight="1" thickBot="1">
      <c r="A8" s="261" t="s">
        <v>158</v>
      </c>
      <c r="B8" s="262" t="s">
        <v>37</v>
      </c>
      <c r="C8" s="263"/>
      <c r="D8" s="263"/>
      <c r="E8" s="263"/>
      <c r="F8" s="263">
        <f t="shared" si="0"/>
        <v>0</v>
      </c>
      <c r="G8" s="263"/>
      <c r="H8" s="263"/>
      <c r="I8" s="263"/>
      <c r="J8" s="263">
        <f t="shared" si="1"/>
        <v>0</v>
      </c>
      <c r="K8" s="263"/>
      <c r="L8" s="263"/>
      <c r="M8" s="263"/>
      <c r="N8" s="263">
        <f t="shared" si="2"/>
        <v>0</v>
      </c>
      <c r="O8" s="282"/>
      <c r="P8" s="263"/>
      <c r="Q8" s="263"/>
      <c r="R8" s="282">
        <f t="shared" si="3"/>
        <v>0</v>
      </c>
    </row>
    <row r="9" spans="1:18" s="260" customFormat="1" ht="24.95" customHeight="1" thickBot="1">
      <c r="A9" s="261" t="s">
        <v>159</v>
      </c>
      <c r="B9" s="262" t="s">
        <v>160</v>
      </c>
      <c r="C9" s="263"/>
      <c r="D9" s="263"/>
      <c r="E9" s="263"/>
      <c r="F9" s="263">
        <f t="shared" si="0"/>
        <v>0</v>
      </c>
      <c r="G9" s="263"/>
      <c r="H9" s="263"/>
      <c r="I9" s="263"/>
      <c r="J9" s="263">
        <f t="shared" si="1"/>
        <v>0</v>
      </c>
      <c r="K9" s="263"/>
      <c r="L9" s="263"/>
      <c r="M9" s="263"/>
      <c r="N9" s="263">
        <f t="shared" si="2"/>
        <v>0</v>
      </c>
      <c r="O9" s="282"/>
      <c r="P9" s="263"/>
      <c r="Q9" s="263"/>
      <c r="R9" s="282">
        <f t="shared" si="3"/>
        <v>0</v>
      </c>
    </row>
    <row r="10" spans="1:18" s="260" customFormat="1" ht="24.95" customHeight="1" thickBot="1">
      <c r="A10" s="261" t="s">
        <v>161</v>
      </c>
      <c r="B10" s="262" t="s">
        <v>162</v>
      </c>
      <c r="C10" s="263"/>
      <c r="D10" s="263"/>
      <c r="E10" s="263"/>
      <c r="F10" s="263">
        <f>SUM(C10:E10)</f>
        <v>0</v>
      </c>
      <c r="G10" s="263"/>
      <c r="H10" s="263"/>
      <c r="I10" s="263"/>
      <c r="J10" s="263">
        <f t="shared" si="1"/>
        <v>0</v>
      </c>
      <c r="K10" s="263"/>
      <c r="L10" s="263"/>
      <c r="M10" s="263"/>
      <c r="N10" s="263">
        <f t="shared" si="2"/>
        <v>0</v>
      </c>
      <c r="O10" s="282"/>
      <c r="P10" s="263"/>
      <c r="Q10" s="263"/>
      <c r="R10" s="282">
        <f t="shared" si="3"/>
        <v>0</v>
      </c>
    </row>
    <row r="11" spans="1:18" s="260" customFormat="1" ht="24.95" customHeight="1" thickBot="1">
      <c r="A11" s="261" t="s">
        <v>163</v>
      </c>
      <c r="B11" s="262" t="s">
        <v>164</v>
      </c>
      <c r="C11" s="263"/>
      <c r="D11" s="263"/>
      <c r="E11" s="263"/>
      <c r="F11" s="263">
        <f>SUM(C11:E11)</f>
        <v>0</v>
      </c>
      <c r="G11" s="263"/>
      <c r="H11" s="263"/>
      <c r="I11" s="263"/>
      <c r="J11" s="263">
        <f t="shared" si="1"/>
        <v>0</v>
      </c>
      <c r="K11" s="263"/>
      <c r="L11" s="263"/>
      <c r="M11" s="263"/>
      <c r="N11" s="263">
        <f t="shared" si="2"/>
        <v>0</v>
      </c>
      <c r="O11" s="282"/>
      <c r="P11" s="263"/>
      <c r="Q11" s="263"/>
      <c r="R11" s="282">
        <f t="shared" si="3"/>
        <v>0</v>
      </c>
    </row>
    <row r="12" spans="1:18" s="260" customFormat="1" ht="24.95" customHeight="1" thickBot="1">
      <c r="A12" s="261" t="s">
        <v>165</v>
      </c>
      <c r="B12" s="262" t="s">
        <v>166</v>
      </c>
      <c r="C12" s="263"/>
      <c r="D12" s="263"/>
      <c r="E12" s="263"/>
      <c r="F12" s="263">
        <f>SUM(C12:E12)</f>
        <v>0</v>
      </c>
      <c r="G12" s="263"/>
      <c r="H12" s="263"/>
      <c r="I12" s="263"/>
      <c r="J12" s="263">
        <f t="shared" si="1"/>
        <v>0</v>
      </c>
      <c r="K12" s="263"/>
      <c r="L12" s="263"/>
      <c r="M12" s="263"/>
      <c r="N12" s="263">
        <f t="shared" si="2"/>
        <v>0</v>
      </c>
      <c r="O12" s="282"/>
      <c r="P12" s="263"/>
      <c r="Q12" s="263"/>
      <c r="R12" s="282">
        <f t="shared" si="3"/>
        <v>0</v>
      </c>
    </row>
    <row r="13" spans="1:18" s="462" customFormat="1" ht="33.75" customHeight="1" thickBot="1">
      <c r="A13" s="25" t="s">
        <v>167</v>
      </c>
      <c r="B13" s="26" t="s">
        <v>168</v>
      </c>
      <c r="C13" s="27">
        <f>C6+C7+C9+C10</f>
        <v>1371</v>
      </c>
      <c r="D13" s="27">
        <f>D6+D7+D9+D10</f>
        <v>0</v>
      </c>
      <c r="E13" s="27">
        <f>E6+E7+E9+E10</f>
        <v>0</v>
      </c>
      <c r="F13" s="468">
        <f t="shared" si="0"/>
        <v>1371</v>
      </c>
      <c r="G13" s="27">
        <f>G6+G7+G9+G10</f>
        <v>1639</v>
      </c>
      <c r="H13" s="27">
        <f>H6+H7+H9+H10</f>
        <v>0</v>
      </c>
      <c r="I13" s="27">
        <f>I6+I7+I9+I10</f>
        <v>0</v>
      </c>
      <c r="J13" s="468">
        <f t="shared" si="1"/>
        <v>1639</v>
      </c>
      <c r="K13" s="27">
        <f>K6+K7+K9+K10</f>
        <v>1639</v>
      </c>
      <c r="L13" s="27">
        <f>L6+L7+L9+L10</f>
        <v>0</v>
      </c>
      <c r="M13" s="27">
        <f>M6+M7+M9+M10</f>
        <v>0</v>
      </c>
      <c r="N13" s="468">
        <f t="shared" si="2"/>
        <v>1639</v>
      </c>
      <c r="O13" s="283">
        <f>O6+O7+O9+O10</f>
        <v>1</v>
      </c>
      <c r="P13" s="27">
        <f>P6+P7+P9+P10</f>
        <v>0</v>
      </c>
      <c r="Q13" s="27">
        <f>Q6+Q7+Q9+Q10</f>
        <v>0</v>
      </c>
      <c r="R13" s="335">
        <f t="shared" si="3"/>
        <v>1</v>
      </c>
    </row>
    <row r="14" spans="1:18" s="7" customFormat="1" ht="15.6" customHeight="1">
      <c r="A14" s="3"/>
      <c r="B14" s="16" t="s">
        <v>169</v>
      </c>
      <c r="C14" s="4">
        <v>1409</v>
      </c>
      <c r="D14" s="4"/>
      <c r="E14" s="4"/>
      <c r="F14" s="4">
        <f t="shared" si="0"/>
        <v>1409</v>
      </c>
      <c r="G14" s="4">
        <v>1409</v>
      </c>
      <c r="H14" s="4"/>
      <c r="I14" s="4"/>
      <c r="J14" s="4">
        <f t="shared" si="1"/>
        <v>1409</v>
      </c>
      <c r="K14" s="4">
        <v>1409</v>
      </c>
      <c r="L14" s="4"/>
      <c r="M14" s="4"/>
      <c r="N14" s="4">
        <f t="shared" si="2"/>
        <v>1409</v>
      </c>
      <c r="O14" s="284">
        <f>(K14/G14)</f>
        <v>1</v>
      </c>
      <c r="P14" s="4"/>
      <c r="Q14" s="4"/>
      <c r="R14" s="284">
        <f t="shared" si="3"/>
        <v>1</v>
      </c>
    </row>
    <row r="15" spans="1:18" s="7" customFormat="1" ht="15.6" customHeight="1">
      <c r="A15" s="5"/>
      <c r="B15" s="8" t="s">
        <v>170</v>
      </c>
      <c r="C15" s="6">
        <v>0</v>
      </c>
      <c r="D15" s="6"/>
      <c r="E15" s="6"/>
      <c r="F15" s="6">
        <f t="shared" si="0"/>
        <v>0</v>
      </c>
      <c r="G15" s="6">
        <v>0</v>
      </c>
      <c r="H15" s="6"/>
      <c r="I15" s="6"/>
      <c r="J15" s="6">
        <f t="shared" si="1"/>
        <v>0</v>
      </c>
      <c r="K15" s="6">
        <v>0</v>
      </c>
      <c r="L15" s="6"/>
      <c r="M15" s="6"/>
      <c r="N15" s="6">
        <f t="shared" si="2"/>
        <v>0</v>
      </c>
      <c r="O15" s="286">
        <v>0</v>
      </c>
      <c r="P15" s="6"/>
      <c r="Q15" s="6"/>
      <c r="R15" s="285">
        <f t="shared" si="3"/>
        <v>0</v>
      </c>
    </row>
    <row r="16" spans="1:18" s="19" customFormat="1" ht="15.6" customHeight="1">
      <c r="A16" s="17" t="s">
        <v>171</v>
      </c>
      <c r="B16" s="28" t="s">
        <v>172</v>
      </c>
      <c r="C16" s="29">
        <f>SUM(C14:C15)</f>
        <v>1409</v>
      </c>
      <c r="D16" s="29">
        <f>SUM(D14:D15)</f>
        <v>0</v>
      </c>
      <c r="E16" s="29">
        <f>SUM(E14:E15)</f>
        <v>0</v>
      </c>
      <c r="F16" s="18">
        <f t="shared" si="0"/>
        <v>1409</v>
      </c>
      <c r="G16" s="29">
        <f>SUM(G14:G15)</f>
        <v>1409</v>
      </c>
      <c r="H16" s="29">
        <f>SUM(H14:H15)</f>
        <v>0</v>
      </c>
      <c r="I16" s="29">
        <f>SUM(I14:I15)</f>
        <v>0</v>
      </c>
      <c r="J16" s="18">
        <f t="shared" si="1"/>
        <v>1409</v>
      </c>
      <c r="K16" s="29">
        <f>SUM(K14:K15)</f>
        <v>1409</v>
      </c>
      <c r="L16" s="29">
        <f>SUM(L14:L15)</f>
        <v>0</v>
      </c>
      <c r="M16" s="29">
        <f>SUM(M14:M15)</f>
        <v>0</v>
      </c>
      <c r="N16" s="18">
        <f t="shared" si="2"/>
        <v>1409</v>
      </c>
      <c r="O16" s="286">
        <f>SUM(K16/G16)</f>
        <v>1</v>
      </c>
      <c r="P16" s="29">
        <f>SUM(P14:P15)</f>
        <v>0</v>
      </c>
      <c r="Q16" s="29">
        <f>SUM(Q14:Q15)</f>
        <v>0</v>
      </c>
      <c r="R16" s="287">
        <f t="shared" si="3"/>
        <v>1</v>
      </c>
    </row>
    <row r="17" spans="1:18" s="19" customFormat="1" ht="15.6" customHeight="1">
      <c r="A17" s="17" t="s">
        <v>173</v>
      </c>
      <c r="B17" s="22" t="s">
        <v>174</v>
      </c>
      <c r="C17" s="18">
        <f t="shared" ref="C17:E19" si="4">C16</f>
        <v>1409</v>
      </c>
      <c r="D17" s="18">
        <f t="shared" si="4"/>
        <v>0</v>
      </c>
      <c r="E17" s="18">
        <f t="shared" si="4"/>
        <v>0</v>
      </c>
      <c r="F17" s="23">
        <f t="shared" si="0"/>
        <v>1409</v>
      </c>
      <c r="G17" s="18">
        <f t="shared" ref="G17:I19" si="5">G16</f>
        <v>1409</v>
      </c>
      <c r="H17" s="18">
        <f t="shared" si="5"/>
        <v>0</v>
      </c>
      <c r="I17" s="18">
        <f t="shared" si="5"/>
        <v>0</v>
      </c>
      <c r="J17" s="23">
        <f t="shared" si="1"/>
        <v>1409</v>
      </c>
      <c r="K17" s="18">
        <f t="shared" ref="K17:M19" si="6">K16</f>
        <v>1409</v>
      </c>
      <c r="L17" s="18">
        <f t="shared" si="6"/>
        <v>0</v>
      </c>
      <c r="M17" s="18">
        <f t="shared" si="6"/>
        <v>0</v>
      </c>
      <c r="N17" s="23">
        <f t="shared" si="2"/>
        <v>1409</v>
      </c>
      <c r="O17" s="287">
        <f t="shared" ref="O17:Q19" si="7">O16</f>
        <v>1</v>
      </c>
      <c r="P17" s="18">
        <f t="shared" si="7"/>
        <v>0</v>
      </c>
      <c r="Q17" s="18">
        <f t="shared" si="7"/>
        <v>0</v>
      </c>
      <c r="R17" s="295">
        <f t="shared" si="3"/>
        <v>1</v>
      </c>
    </row>
    <row r="18" spans="1:18" s="462" customFormat="1" ht="20.100000000000001" customHeight="1" thickBot="1">
      <c r="A18" s="10" t="s">
        <v>175</v>
      </c>
      <c r="B18" s="11" t="s">
        <v>176</v>
      </c>
      <c r="C18" s="12">
        <f t="shared" si="4"/>
        <v>1409</v>
      </c>
      <c r="D18" s="12">
        <f t="shared" si="4"/>
        <v>0</v>
      </c>
      <c r="E18" s="12">
        <f t="shared" si="4"/>
        <v>0</v>
      </c>
      <c r="F18" s="12">
        <f t="shared" si="0"/>
        <v>1409</v>
      </c>
      <c r="G18" s="12">
        <f t="shared" si="5"/>
        <v>1409</v>
      </c>
      <c r="H18" s="12">
        <f t="shared" si="5"/>
        <v>0</v>
      </c>
      <c r="I18" s="12">
        <f t="shared" si="5"/>
        <v>0</v>
      </c>
      <c r="J18" s="12">
        <f t="shared" si="1"/>
        <v>1409</v>
      </c>
      <c r="K18" s="12">
        <f t="shared" si="6"/>
        <v>1409</v>
      </c>
      <c r="L18" s="12">
        <f t="shared" si="6"/>
        <v>0</v>
      </c>
      <c r="M18" s="12">
        <f t="shared" si="6"/>
        <v>0</v>
      </c>
      <c r="N18" s="12">
        <f t="shared" si="2"/>
        <v>1409</v>
      </c>
      <c r="O18" s="288">
        <f t="shared" si="7"/>
        <v>1</v>
      </c>
      <c r="P18" s="12">
        <f t="shared" si="7"/>
        <v>0</v>
      </c>
      <c r="Q18" s="12">
        <f t="shared" si="7"/>
        <v>0</v>
      </c>
      <c r="R18" s="288">
        <f t="shared" si="3"/>
        <v>1</v>
      </c>
    </row>
    <row r="19" spans="1:18" s="462" customFormat="1" ht="24.95" customHeight="1" thickBot="1">
      <c r="A19" s="30" t="s">
        <v>177</v>
      </c>
      <c r="B19" s="31" t="s">
        <v>178</v>
      </c>
      <c r="C19" s="32">
        <f t="shared" si="4"/>
        <v>1409</v>
      </c>
      <c r="D19" s="32">
        <f t="shared" si="4"/>
        <v>0</v>
      </c>
      <c r="E19" s="32">
        <f t="shared" si="4"/>
        <v>0</v>
      </c>
      <c r="F19" s="32">
        <f>SUM(C19:E19)</f>
        <v>1409</v>
      </c>
      <c r="G19" s="32">
        <f t="shared" si="5"/>
        <v>1409</v>
      </c>
      <c r="H19" s="32">
        <f t="shared" si="5"/>
        <v>0</v>
      </c>
      <c r="I19" s="32">
        <f t="shared" si="5"/>
        <v>0</v>
      </c>
      <c r="J19" s="32">
        <f t="shared" si="1"/>
        <v>1409</v>
      </c>
      <c r="K19" s="32">
        <f t="shared" si="6"/>
        <v>1409</v>
      </c>
      <c r="L19" s="32">
        <f t="shared" si="6"/>
        <v>0</v>
      </c>
      <c r="M19" s="32">
        <f t="shared" si="6"/>
        <v>0</v>
      </c>
      <c r="N19" s="32">
        <f t="shared" si="2"/>
        <v>1409</v>
      </c>
      <c r="O19" s="289">
        <f t="shared" si="7"/>
        <v>1</v>
      </c>
      <c r="P19" s="32">
        <f t="shared" si="7"/>
        <v>0</v>
      </c>
      <c r="Q19" s="32">
        <f t="shared" si="7"/>
        <v>0</v>
      </c>
      <c r="R19" s="289">
        <f t="shared" si="3"/>
        <v>1</v>
      </c>
    </row>
    <row r="20" spans="1:18" s="473" customFormat="1" ht="48.75" customHeight="1" thickBot="1">
      <c r="A20" s="469"/>
      <c r="B20" s="470" t="s">
        <v>179</v>
      </c>
      <c r="C20" s="471">
        <f>C13+C19</f>
        <v>2780</v>
      </c>
      <c r="D20" s="471">
        <f>D13+D19</f>
        <v>0</v>
      </c>
      <c r="E20" s="471">
        <f>E13+E19</f>
        <v>0</v>
      </c>
      <c r="F20" s="471">
        <f>SUM(C20:E20)</f>
        <v>2780</v>
      </c>
      <c r="G20" s="471">
        <f>G13+G19</f>
        <v>3048</v>
      </c>
      <c r="H20" s="471">
        <f>H13+H19</f>
        <v>0</v>
      </c>
      <c r="I20" s="471">
        <f>I13+I19</f>
        <v>0</v>
      </c>
      <c r="J20" s="471">
        <f t="shared" si="1"/>
        <v>3048</v>
      </c>
      <c r="K20" s="471">
        <f>K13+K19</f>
        <v>3048</v>
      </c>
      <c r="L20" s="471">
        <f>L13+L19</f>
        <v>0</v>
      </c>
      <c r="M20" s="471">
        <f>M13+M19</f>
        <v>0</v>
      </c>
      <c r="N20" s="471">
        <f t="shared" si="2"/>
        <v>3048</v>
      </c>
      <c r="O20" s="472">
        <f>SUM(K20/G20)</f>
        <v>1</v>
      </c>
      <c r="P20" s="471">
        <f>P13+P19</f>
        <v>0</v>
      </c>
      <c r="Q20" s="471">
        <f>Q13+Q19</f>
        <v>0</v>
      </c>
      <c r="R20" s="472">
        <f t="shared" si="3"/>
        <v>1</v>
      </c>
    </row>
    <row r="21" spans="1:18" s="7" customFormat="1" ht="17.25" customHeight="1" thickBot="1">
      <c r="R21" s="296"/>
    </row>
    <row r="22" spans="1:18" s="7" customFormat="1" ht="17.25" customHeight="1">
      <c r="A22" s="3"/>
      <c r="B22" s="36" t="s">
        <v>180</v>
      </c>
      <c r="C22" s="4">
        <f t="shared" ref="C22:E23" si="8">C6+C9</f>
        <v>1371</v>
      </c>
      <c r="D22" s="4">
        <f t="shared" si="8"/>
        <v>0</v>
      </c>
      <c r="E22" s="4">
        <f t="shared" si="8"/>
        <v>0</v>
      </c>
      <c r="F22" s="4">
        <f>SUM(C22:E22)</f>
        <v>1371</v>
      </c>
      <c r="G22" s="4">
        <f t="shared" ref="G22:I23" si="9">G6+G9</f>
        <v>1639</v>
      </c>
      <c r="H22" s="4">
        <f t="shared" si="9"/>
        <v>0</v>
      </c>
      <c r="I22" s="4">
        <f t="shared" si="9"/>
        <v>0</v>
      </c>
      <c r="J22" s="4">
        <f>SUM(G22:I22)</f>
        <v>1639</v>
      </c>
      <c r="K22" s="4">
        <v>1639</v>
      </c>
      <c r="L22" s="4">
        <f t="shared" ref="K22:M23" si="10">L6+L9</f>
        <v>0</v>
      </c>
      <c r="M22" s="4">
        <f t="shared" si="10"/>
        <v>0</v>
      </c>
      <c r="N22" s="4">
        <f>SUM(K22:M22)</f>
        <v>1639</v>
      </c>
      <c r="O22" s="284">
        <f>SUM(K22/G22)</f>
        <v>1</v>
      </c>
      <c r="P22" s="4">
        <f t="shared" ref="O22:Q23" si="11">P6+P9</f>
        <v>0</v>
      </c>
      <c r="Q22" s="4">
        <f t="shared" si="11"/>
        <v>0</v>
      </c>
      <c r="R22" s="284">
        <f>SUM(O22:Q22)</f>
        <v>1</v>
      </c>
    </row>
    <row r="23" spans="1:18" s="7" customFormat="1" ht="17.25" customHeight="1">
      <c r="A23" s="5"/>
      <c r="B23" s="37" t="s">
        <v>181</v>
      </c>
      <c r="C23" s="6">
        <f t="shared" si="8"/>
        <v>0</v>
      </c>
      <c r="D23" s="6">
        <f t="shared" si="8"/>
        <v>0</v>
      </c>
      <c r="E23" s="6">
        <f t="shared" si="8"/>
        <v>0</v>
      </c>
      <c r="F23" s="6">
        <f t="shared" ref="F23:F28" si="12">SUM(C23:E23)</f>
        <v>0</v>
      </c>
      <c r="G23" s="6">
        <f t="shared" si="9"/>
        <v>0</v>
      </c>
      <c r="H23" s="6">
        <f t="shared" si="9"/>
        <v>0</v>
      </c>
      <c r="I23" s="6">
        <f t="shared" si="9"/>
        <v>0</v>
      </c>
      <c r="J23" s="6">
        <f t="shared" ref="J23:J28" si="13">SUM(G23:I23)</f>
        <v>0</v>
      </c>
      <c r="K23" s="6">
        <f t="shared" si="10"/>
        <v>0</v>
      </c>
      <c r="L23" s="6">
        <f t="shared" si="10"/>
        <v>0</v>
      </c>
      <c r="M23" s="6">
        <f t="shared" si="10"/>
        <v>0</v>
      </c>
      <c r="N23" s="6">
        <f t="shared" ref="N23:N28" si="14">SUM(K23:M23)</f>
        <v>0</v>
      </c>
      <c r="O23" s="285">
        <f t="shared" si="11"/>
        <v>0</v>
      </c>
      <c r="P23" s="6">
        <f t="shared" si="11"/>
        <v>0</v>
      </c>
      <c r="Q23" s="6">
        <f t="shared" si="11"/>
        <v>0</v>
      </c>
      <c r="R23" s="285">
        <f t="shared" ref="R23:R28" si="15">SUM(O23:Q23)</f>
        <v>0</v>
      </c>
    </row>
    <row r="24" spans="1:18" s="7" customFormat="1" ht="17.25" customHeight="1">
      <c r="A24" s="5"/>
      <c r="B24" s="37" t="s">
        <v>182</v>
      </c>
      <c r="C24" s="6">
        <f t="shared" ref="C24:E25" si="16">C14</f>
        <v>1409</v>
      </c>
      <c r="D24" s="6">
        <f t="shared" si="16"/>
        <v>0</v>
      </c>
      <c r="E24" s="6">
        <f t="shared" si="16"/>
        <v>0</v>
      </c>
      <c r="F24" s="6">
        <f t="shared" si="12"/>
        <v>1409</v>
      </c>
      <c r="G24" s="6">
        <f t="shared" ref="G24:I25" si="17">G14</f>
        <v>1409</v>
      </c>
      <c r="H24" s="6">
        <f t="shared" si="17"/>
        <v>0</v>
      </c>
      <c r="I24" s="6">
        <f t="shared" si="17"/>
        <v>0</v>
      </c>
      <c r="J24" s="6">
        <f t="shared" si="13"/>
        <v>1409</v>
      </c>
      <c r="K24" s="6">
        <f t="shared" ref="K24:M25" si="18">K14</f>
        <v>1409</v>
      </c>
      <c r="L24" s="6">
        <f t="shared" si="18"/>
        <v>0</v>
      </c>
      <c r="M24" s="6">
        <f t="shared" si="18"/>
        <v>0</v>
      </c>
      <c r="N24" s="6">
        <f t="shared" si="14"/>
        <v>1409</v>
      </c>
      <c r="O24" s="285">
        <f t="shared" ref="O24:Q25" si="19">O14</f>
        <v>1</v>
      </c>
      <c r="P24" s="6">
        <f t="shared" si="19"/>
        <v>0</v>
      </c>
      <c r="Q24" s="6">
        <f t="shared" si="19"/>
        <v>0</v>
      </c>
      <c r="R24" s="285">
        <f t="shared" si="15"/>
        <v>1</v>
      </c>
    </row>
    <row r="25" spans="1:18" s="7" customFormat="1" ht="17.25" customHeight="1" thickBot="1">
      <c r="A25" s="20"/>
      <c r="B25" s="38" t="s">
        <v>183</v>
      </c>
      <c r="C25" s="21">
        <f t="shared" si="16"/>
        <v>0</v>
      </c>
      <c r="D25" s="21">
        <f t="shared" si="16"/>
        <v>0</v>
      </c>
      <c r="E25" s="21">
        <f t="shared" si="16"/>
        <v>0</v>
      </c>
      <c r="F25" s="39">
        <f t="shared" si="12"/>
        <v>0</v>
      </c>
      <c r="G25" s="21">
        <f t="shared" si="17"/>
        <v>0</v>
      </c>
      <c r="H25" s="21">
        <f t="shared" si="17"/>
        <v>0</v>
      </c>
      <c r="I25" s="21">
        <f t="shared" si="17"/>
        <v>0</v>
      </c>
      <c r="J25" s="39">
        <f t="shared" si="13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39">
        <f t="shared" si="14"/>
        <v>0</v>
      </c>
      <c r="O25" s="290">
        <v>0</v>
      </c>
      <c r="P25" s="21">
        <f t="shared" si="19"/>
        <v>0</v>
      </c>
      <c r="Q25" s="21">
        <f t="shared" si="19"/>
        <v>0</v>
      </c>
      <c r="R25" s="297">
        <f t="shared" si="15"/>
        <v>0</v>
      </c>
    </row>
    <row r="26" spans="1:18" s="478" customFormat="1" ht="17.25" customHeight="1">
      <c r="A26" s="474"/>
      <c r="B26" s="475" t="s">
        <v>184</v>
      </c>
      <c r="C26" s="476">
        <f t="shared" ref="C26:E27" si="20">C22+C24</f>
        <v>2780</v>
      </c>
      <c r="D26" s="475">
        <f t="shared" si="20"/>
        <v>0</v>
      </c>
      <c r="E26" s="475">
        <f t="shared" si="20"/>
        <v>0</v>
      </c>
      <c r="F26" s="476">
        <f t="shared" si="12"/>
        <v>2780</v>
      </c>
      <c r="G26" s="476">
        <f t="shared" ref="G26:I27" si="21">G22+G24</f>
        <v>3048</v>
      </c>
      <c r="H26" s="475">
        <f t="shared" si="21"/>
        <v>0</v>
      </c>
      <c r="I26" s="475">
        <f t="shared" si="21"/>
        <v>0</v>
      </c>
      <c r="J26" s="476">
        <f t="shared" si="13"/>
        <v>3048</v>
      </c>
      <c r="K26" s="476">
        <f t="shared" ref="K26:M27" si="22">K22+K24</f>
        <v>3048</v>
      </c>
      <c r="L26" s="475">
        <f t="shared" si="22"/>
        <v>0</v>
      </c>
      <c r="M26" s="475">
        <f t="shared" si="22"/>
        <v>0</v>
      </c>
      <c r="N26" s="476">
        <f t="shared" si="14"/>
        <v>3048</v>
      </c>
      <c r="O26" s="477">
        <f>SUM(K26/G26)</f>
        <v>1</v>
      </c>
      <c r="P26" s="475">
        <f t="shared" ref="O26:Q27" si="23">P22+P24</f>
        <v>0</v>
      </c>
      <c r="Q26" s="475">
        <f t="shared" si="23"/>
        <v>0</v>
      </c>
      <c r="R26" s="477">
        <f t="shared" si="15"/>
        <v>1</v>
      </c>
    </row>
    <row r="27" spans="1:18" s="478" customFormat="1" ht="17.25" customHeight="1" thickBot="1">
      <c r="A27" s="479"/>
      <c r="B27" s="480" t="s">
        <v>185</v>
      </c>
      <c r="C27" s="481">
        <f t="shared" si="20"/>
        <v>0</v>
      </c>
      <c r="D27" s="481">
        <f t="shared" si="20"/>
        <v>0</v>
      </c>
      <c r="E27" s="480">
        <f t="shared" si="20"/>
        <v>0</v>
      </c>
      <c r="F27" s="481">
        <f t="shared" si="12"/>
        <v>0</v>
      </c>
      <c r="G27" s="481">
        <f t="shared" si="21"/>
        <v>0</v>
      </c>
      <c r="H27" s="481">
        <f t="shared" si="21"/>
        <v>0</v>
      </c>
      <c r="I27" s="480">
        <f t="shared" si="21"/>
        <v>0</v>
      </c>
      <c r="J27" s="481">
        <f t="shared" si="13"/>
        <v>0</v>
      </c>
      <c r="K27" s="481">
        <f t="shared" si="22"/>
        <v>0</v>
      </c>
      <c r="L27" s="481">
        <f t="shared" si="22"/>
        <v>0</v>
      </c>
      <c r="M27" s="480">
        <f t="shared" si="22"/>
        <v>0</v>
      </c>
      <c r="N27" s="481">
        <f t="shared" si="14"/>
        <v>0</v>
      </c>
      <c r="O27" s="482">
        <f t="shared" si="23"/>
        <v>0</v>
      </c>
      <c r="P27" s="481">
        <f t="shared" si="23"/>
        <v>0</v>
      </c>
      <c r="Q27" s="480">
        <f t="shared" si="23"/>
        <v>0</v>
      </c>
      <c r="R27" s="482">
        <f t="shared" si="15"/>
        <v>0</v>
      </c>
    </row>
    <row r="28" spans="1:18" s="478" customFormat="1" ht="17.25" customHeight="1" thickBot="1">
      <c r="A28" s="483"/>
      <c r="B28" s="484" t="s">
        <v>186</v>
      </c>
      <c r="C28" s="485">
        <f>C26+C27</f>
        <v>2780</v>
      </c>
      <c r="D28" s="481">
        <f>D26+D27</f>
        <v>0</v>
      </c>
      <c r="E28" s="484">
        <f>E26+E27</f>
        <v>0</v>
      </c>
      <c r="F28" s="485">
        <f t="shared" si="12"/>
        <v>2780</v>
      </c>
      <c r="G28" s="485">
        <f>G26+G27</f>
        <v>3048</v>
      </c>
      <c r="H28" s="481">
        <f>H26+H27</f>
        <v>0</v>
      </c>
      <c r="I28" s="484">
        <f>I26+I27</f>
        <v>0</v>
      </c>
      <c r="J28" s="485">
        <f t="shared" si="13"/>
        <v>3048</v>
      </c>
      <c r="K28" s="485">
        <f>K26+K27</f>
        <v>3048</v>
      </c>
      <c r="L28" s="481">
        <f>L26+L27</f>
        <v>0</v>
      </c>
      <c r="M28" s="484">
        <f>M26+M27</f>
        <v>0</v>
      </c>
      <c r="N28" s="485">
        <f t="shared" si="14"/>
        <v>3048</v>
      </c>
      <c r="O28" s="486">
        <f>SUM(K28/G28)</f>
        <v>1</v>
      </c>
      <c r="P28" s="481">
        <f>P26+P27</f>
        <v>0</v>
      </c>
      <c r="Q28" s="484">
        <f>Q26+Q27</f>
        <v>0</v>
      </c>
      <c r="R28" s="486">
        <f t="shared" si="15"/>
        <v>1</v>
      </c>
    </row>
    <row r="29" spans="1:18" s="7" customFormat="1" ht="17.25" customHeight="1"/>
    <row r="30" spans="1:18" s="7" customFormat="1" ht="17.25" customHeight="1"/>
    <row r="31" spans="1:18" s="7" customFormat="1" ht="17.25" customHeight="1"/>
    <row r="32" spans="1:18" s="7" customFormat="1" ht="17.25" customHeight="1"/>
    <row r="33" s="7" customFormat="1" ht="17.25" customHeight="1"/>
    <row r="34" s="50" customFormat="1" ht="30" customHeight="1"/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45" orientation="landscape" r:id="rId1"/>
  <headerFooter alignWithMargins="0">
    <oddHeader xml:space="preserve">&amp;C&amp;"Times New Roman,Normál"PESTERZSÉBETI LENGYEL NEMZETISÉGI ÖNKORMÁNYZAT PESTERZSÉBET
 2014. ÉVI 
BEVÉTELEI (e Ft)
&amp;R&amp;"Times New Roman,Normál"1. sz. melléklet&amp;"MS Sans Serif,Normál"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G29"/>
  <sheetViews>
    <sheetView tabSelected="1" topLeftCell="B1" workbookViewId="0">
      <selection activeCell="K16" sqref="K16"/>
    </sheetView>
  </sheetViews>
  <sheetFormatPr defaultRowHeight="12.75"/>
  <cols>
    <col min="1" max="1" width="8" hidden="1" customWidth="1"/>
    <col min="2" max="2" width="7.85546875" bestFit="1" customWidth="1"/>
    <col min="3" max="3" width="45.85546875" bestFit="1" customWidth="1"/>
    <col min="4" max="4" width="16.5703125" bestFit="1" customWidth="1"/>
    <col min="5" max="5" width="0.140625" customWidth="1"/>
    <col min="6" max="6" width="17.28515625" customWidth="1"/>
    <col min="7" max="7" width="16.7109375" customWidth="1"/>
  </cols>
  <sheetData>
    <row r="1" spans="1:7" ht="26.25" thickBot="1">
      <c r="A1" s="180"/>
      <c r="B1" s="187" t="s">
        <v>352</v>
      </c>
      <c r="C1" s="188"/>
      <c r="D1" s="189"/>
      <c r="E1" s="71"/>
      <c r="F1" s="190" t="s">
        <v>353</v>
      </c>
      <c r="G1" s="190" t="s">
        <v>354</v>
      </c>
    </row>
    <row r="2" spans="1:7" ht="19.5" customHeight="1" thickBot="1">
      <c r="A2" s="180"/>
      <c r="B2" s="768" t="s">
        <v>355</v>
      </c>
      <c r="C2" s="769"/>
      <c r="D2" s="769"/>
      <c r="E2" s="770"/>
      <c r="F2" s="191"/>
      <c r="G2" s="191"/>
    </row>
    <row r="3" spans="1:7" ht="15" customHeight="1">
      <c r="B3" s="782"/>
      <c r="C3" s="783"/>
      <c r="D3" s="783"/>
      <c r="E3" s="783"/>
      <c r="F3" s="192"/>
      <c r="G3" s="192"/>
    </row>
    <row r="4" spans="1:7" ht="15" customHeight="1">
      <c r="B4" s="786"/>
      <c r="C4" s="787"/>
      <c r="D4" s="787"/>
      <c r="E4" s="787"/>
      <c r="F4" s="193"/>
      <c r="G4" s="193"/>
    </row>
    <row r="5" spans="1:7" ht="15" customHeight="1" thickBot="1">
      <c r="B5" s="784"/>
      <c r="C5" s="785"/>
      <c r="D5" s="785"/>
      <c r="E5" s="785"/>
      <c r="F5" s="194"/>
      <c r="G5" s="194"/>
    </row>
    <row r="6" spans="1:7" ht="20.100000000000001" customHeight="1" thickBot="1">
      <c r="B6" s="774" t="s">
        <v>356</v>
      </c>
      <c r="C6" s="775"/>
      <c r="D6" s="775"/>
      <c r="E6" s="775"/>
      <c r="F6" s="195"/>
      <c r="G6" s="196"/>
    </row>
    <row r="7" spans="1:7" ht="20.100000000000001" customHeight="1" thickBot="1">
      <c r="B7" s="197"/>
      <c r="C7" s="197"/>
      <c r="D7" s="197"/>
      <c r="E7" s="197"/>
    </row>
    <row r="8" spans="1:7" ht="31.5" customHeight="1" thickBot="1">
      <c r="B8" s="771" t="s">
        <v>357</v>
      </c>
      <c r="C8" s="772"/>
      <c r="D8" s="772"/>
      <c r="E8" s="773"/>
      <c r="F8" s="190" t="s">
        <v>353</v>
      </c>
      <c r="G8" s="190" t="s">
        <v>354</v>
      </c>
    </row>
    <row r="9" spans="1:7" ht="15" customHeight="1">
      <c r="B9" s="776"/>
      <c r="C9" s="777"/>
      <c r="D9" s="777"/>
      <c r="E9" s="778"/>
      <c r="F9" s="198"/>
      <c r="G9" s="199"/>
    </row>
    <row r="10" spans="1:7" ht="15" customHeight="1" thickBot="1">
      <c r="B10" s="779"/>
      <c r="C10" s="780"/>
      <c r="D10" s="780"/>
      <c r="E10" s="781"/>
      <c r="F10" s="200"/>
      <c r="G10" s="194"/>
    </row>
    <row r="13" spans="1:7" ht="13.5" thickBot="1">
      <c r="B13" s="201" t="s">
        <v>358</v>
      </c>
    </row>
    <row r="14" spans="1:7" ht="15" customHeight="1">
      <c r="B14" s="184" t="s">
        <v>314</v>
      </c>
      <c r="C14" s="202" t="s">
        <v>359</v>
      </c>
      <c r="D14" s="185" t="s">
        <v>360</v>
      </c>
      <c r="E14" s="186"/>
    </row>
    <row r="15" spans="1:7" ht="15" customHeight="1" thickBot="1">
      <c r="B15" s="203"/>
      <c r="C15" s="204"/>
      <c r="D15" s="205" t="s">
        <v>361</v>
      </c>
    </row>
    <row r="16" spans="1:7" ht="15" customHeight="1">
      <c r="B16" s="206" t="s">
        <v>362</v>
      </c>
      <c r="C16" s="183" t="s">
        <v>363</v>
      </c>
      <c r="D16" s="207"/>
    </row>
    <row r="17" spans="2:4" ht="15" customHeight="1" thickBot="1">
      <c r="B17" s="208"/>
      <c r="C17" s="181" t="s">
        <v>364</v>
      </c>
      <c r="D17" s="209"/>
    </row>
    <row r="18" spans="2:4" ht="15" customHeight="1">
      <c r="B18" s="206" t="s">
        <v>365</v>
      </c>
      <c r="C18" s="183" t="s">
        <v>366</v>
      </c>
      <c r="D18" s="210">
        <v>0</v>
      </c>
    </row>
    <row r="19" spans="2:4" ht="15" customHeight="1" thickBot="1">
      <c r="B19" s="208"/>
      <c r="C19" s="181" t="s">
        <v>367</v>
      </c>
      <c r="D19" s="209"/>
    </row>
    <row r="20" spans="2:4" ht="15" customHeight="1">
      <c r="B20" s="206" t="s">
        <v>368</v>
      </c>
      <c r="C20" s="183" t="s">
        <v>369</v>
      </c>
      <c r="D20" s="211">
        <f>SUM(D21:D24)</f>
        <v>0</v>
      </c>
    </row>
    <row r="21" spans="2:4" ht="15" customHeight="1">
      <c r="B21" s="206"/>
      <c r="C21" s="183" t="s">
        <v>370</v>
      </c>
      <c r="D21" s="207"/>
    </row>
    <row r="22" spans="2:4" ht="15" customHeight="1">
      <c r="B22" s="206"/>
      <c r="C22" s="183" t="s">
        <v>371</v>
      </c>
      <c r="D22" s="207"/>
    </row>
    <row r="23" spans="2:4" ht="15" customHeight="1">
      <c r="B23" s="206"/>
      <c r="C23" s="183" t="s">
        <v>0</v>
      </c>
      <c r="D23" s="207"/>
    </row>
    <row r="24" spans="2:4" ht="15" customHeight="1" thickBot="1">
      <c r="B24" s="208"/>
      <c r="C24" s="183" t="s">
        <v>1</v>
      </c>
      <c r="D24" s="207"/>
    </row>
    <row r="25" spans="2:4" ht="15" customHeight="1">
      <c r="B25" s="206" t="s">
        <v>2</v>
      </c>
      <c r="C25" s="182" t="s">
        <v>3</v>
      </c>
      <c r="D25" s="212"/>
    </row>
    <row r="26" spans="2:4" ht="15" customHeight="1" thickBot="1">
      <c r="B26" s="208"/>
      <c r="C26" s="181" t="s">
        <v>4</v>
      </c>
      <c r="D26" s="213"/>
    </row>
    <row r="27" spans="2:4" ht="15" customHeight="1">
      <c r="B27" s="206" t="s">
        <v>5</v>
      </c>
      <c r="C27" s="183" t="s">
        <v>6</v>
      </c>
      <c r="D27" s="207"/>
    </row>
    <row r="28" spans="2:4" ht="15" customHeight="1" thickBot="1">
      <c r="B28" s="206"/>
      <c r="C28" s="183" t="s">
        <v>7</v>
      </c>
      <c r="D28" s="210"/>
    </row>
    <row r="29" spans="2:4" ht="15" customHeight="1" thickBot="1">
      <c r="B29" s="214"/>
      <c r="C29" s="215" t="s">
        <v>8</v>
      </c>
      <c r="D29" s="73">
        <f>D16+D18+D20+D25+D27</f>
        <v>0</v>
      </c>
    </row>
  </sheetData>
  <mergeCells count="8">
    <mergeCell ref="B2:E2"/>
    <mergeCell ref="B8:E8"/>
    <mergeCell ref="B6:E6"/>
    <mergeCell ref="B9:E9"/>
    <mergeCell ref="B10:E10"/>
    <mergeCell ref="B3:E3"/>
    <mergeCell ref="B5:E5"/>
    <mergeCell ref="B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Header>&amp;C&amp;"Times New Roman,Normál"PESTERZSÉBETI LENGYEL NEMZETISÉGI ÖNKORMÁNYZAT 
 TÖBB ÉVES KIHATÁSSAL JÁRÓ DÖNTÉSEI ÉS 2014. ÉVI KÖZVETETT TÁMOGATÁSAI
(e Ft)&amp;R&amp;"Times New Roman,Normál"9.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view="pageBreakPreview" zoomScaleNormal="179" zoomScaleSheetLayoutView="100" workbookViewId="0">
      <pane ySplit="3" topLeftCell="A110" activePane="bottomLeft" state="frozen"/>
      <selection activeCell="K16" sqref="K16"/>
      <selection pane="bottomLeft" activeCell="K16" sqref="K16"/>
    </sheetView>
  </sheetViews>
  <sheetFormatPr defaultRowHeight="12.75"/>
  <cols>
    <col min="1" max="1" width="8.140625" style="435" customWidth="1"/>
    <col min="2" max="2" width="82" style="435" customWidth="1"/>
    <col min="3" max="5" width="19.140625" style="435" customWidth="1"/>
    <col min="6" max="256" width="9.140625" style="435"/>
    <col min="257" max="257" width="8.140625" style="435" customWidth="1"/>
    <col min="258" max="258" width="82" style="435" customWidth="1"/>
    <col min="259" max="261" width="19.140625" style="435" customWidth="1"/>
    <col min="262" max="512" width="9.140625" style="435"/>
    <col min="513" max="513" width="8.140625" style="435" customWidth="1"/>
    <col min="514" max="514" width="82" style="435" customWidth="1"/>
    <col min="515" max="517" width="19.140625" style="435" customWidth="1"/>
    <col min="518" max="768" width="9.140625" style="435"/>
    <col min="769" max="769" width="8.140625" style="435" customWidth="1"/>
    <col min="770" max="770" width="82" style="435" customWidth="1"/>
    <col min="771" max="773" width="19.140625" style="435" customWidth="1"/>
    <col min="774" max="1024" width="9.140625" style="435"/>
    <col min="1025" max="1025" width="8.140625" style="435" customWidth="1"/>
    <col min="1026" max="1026" width="82" style="435" customWidth="1"/>
    <col min="1027" max="1029" width="19.140625" style="435" customWidth="1"/>
    <col min="1030" max="1280" width="9.140625" style="435"/>
    <col min="1281" max="1281" width="8.140625" style="435" customWidth="1"/>
    <col min="1282" max="1282" width="82" style="435" customWidth="1"/>
    <col min="1283" max="1285" width="19.140625" style="435" customWidth="1"/>
    <col min="1286" max="1536" width="9.140625" style="435"/>
    <col min="1537" max="1537" width="8.140625" style="435" customWidth="1"/>
    <col min="1538" max="1538" width="82" style="435" customWidth="1"/>
    <col min="1539" max="1541" width="19.140625" style="435" customWidth="1"/>
    <col min="1542" max="1792" width="9.140625" style="435"/>
    <col min="1793" max="1793" width="8.140625" style="435" customWidth="1"/>
    <col min="1794" max="1794" width="82" style="435" customWidth="1"/>
    <col min="1795" max="1797" width="19.140625" style="435" customWidth="1"/>
    <col min="1798" max="2048" width="9.140625" style="435"/>
    <col min="2049" max="2049" width="8.140625" style="435" customWidth="1"/>
    <col min="2050" max="2050" width="82" style="435" customWidth="1"/>
    <col min="2051" max="2053" width="19.140625" style="435" customWidth="1"/>
    <col min="2054" max="2304" width="9.140625" style="435"/>
    <col min="2305" max="2305" width="8.140625" style="435" customWidth="1"/>
    <col min="2306" max="2306" width="82" style="435" customWidth="1"/>
    <col min="2307" max="2309" width="19.140625" style="435" customWidth="1"/>
    <col min="2310" max="2560" width="9.140625" style="435"/>
    <col min="2561" max="2561" width="8.140625" style="435" customWidth="1"/>
    <col min="2562" max="2562" width="82" style="435" customWidth="1"/>
    <col min="2563" max="2565" width="19.140625" style="435" customWidth="1"/>
    <col min="2566" max="2816" width="9.140625" style="435"/>
    <col min="2817" max="2817" width="8.140625" style="435" customWidth="1"/>
    <col min="2818" max="2818" width="82" style="435" customWidth="1"/>
    <col min="2819" max="2821" width="19.140625" style="435" customWidth="1"/>
    <col min="2822" max="3072" width="9.140625" style="435"/>
    <col min="3073" max="3073" width="8.140625" style="435" customWidth="1"/>
    <col min="3074" max="3074" width="82" style="435" customWidth="1"/>
    <col min="3075" max="3077" width="19.140625" style="435" customWidth="1"/>
    <col min="3078" max="3328" width="9.140625" style="435"/>
    <col min="3329" max="3329" width="8.140625" style="435" customWidth="1"/>
    <col min="3330" max="3330" width="82" style="435" customWidth="1"/>
    <col min="3331" max="3333" width="19.140625" style="435" customWidth="1"/>
    <col min="3334" max="3584" width="9.140625" style="435"/>
    <col min="3585" max="3585" width="8.140625" style="435" customWidth="1"/>
    <col min="3586" max="3586" width="82" style="435" customWidth="1"/>
    <col min="3587" max="3589" width="19.140625" style="435" customWidth="1"/>
    <col min="3590" max="3840" width="9.140625" style="435"/>
    <col min="3841" max="3841" width="8.140625" style="435" customWidth="1"/>
    <col min="3842" max="3842" width="82" style="435" customWidth="1"/>
    <col min="3843" max="3845" width="19.140625" style="435" customWidth="1"/>
    <col min="3846" max="4096" width="9.140625" style="435"/>
    <col min="4097" max="4097" width="8.140625" style="435" customWidth="1"/>
    <col min="4098" max="4098" width="82" style="435" customWidth="1"/>
    <col min="4099" max="4101" width="19.140625" style="435" customWidth="1"/>
    <col min="4102" max="4352" width="9.140625" style="435"/>
    <col min="4353" max="4353" width="8.140625" style="435" customWidth="1"/>
    <col min="4354" max="4354" width="82" style="435" customWidth="1"/>
    <col min="4355" max="4357" width="19.140625" style="435" customWidth="1"/>
    <col min="4358" max="4608" width="9.140625" style="435"/>
    <col min="4609" max="4609" width="8.140625" style="435" customWidth="1"/>
    <col min="4610" max="4610" width="82" style="435" customWidth="1"/>
    <col min="4611" max="4613" width="19.140625" style="435" customWidth="1"/>
    <col min="4614" max="4864" width="9.140625" style="435"/>
    <col min="4865" max="4865" width="8.140625" style="435" customWidth="1"/>
    <col min="4866" max="4866" width="82" style="435" customWidth="1"/>
    <col min="4867" max="4869" width="19.140625" style="435" customWidth="1"/>
    <col min="4870" max="5120" width="9.140625" style="435"/>
    <col min="5121" max="5121" width="8.140625" style="435" customWidth="1"/>
    <col min="5122" max="5122" width="82" style="435" customWidth="1"/>
    <col min="5123" max="5125" width="19.140625" style="435" customWidth="1"/>
    <col min="5126" max="5376" width="9.140625" style="435"/>
    <col min="5377" max="5377" width="8.140625" style="435" customWidth="1"/>
    <col min="5378" max="5378" width="82" style="435" customWidth="1"/>
    <col min="5379" max="5381" width="19.140625" style="435" customWidth="1"/>
    <col min="5382" max="5632" width="9.140625" style="435"/>
    <col min="5633" max="5633" width="8.140625" style="435" customWidth="1"/>
    <col min="5634" max="5634" width="82" style="435" customWidth="1"/>
    <col min="5635" max="5637" width="19.140625" style="435" customWidth="1"/>
    <col min="5638" max="5888" width="9.140625" style="435"/>
    <col min="5889" max="5889" width="8.140625" style="435" customWidth="1"/>
    <col min="5890" max="5890" width="82" style="435" customWidth="1"/>
    <col min="5891" max="5893" width="19.140625" style="435" customWidth="1"/>
    <col min="5894" max="6144" width="9.140625" style="435"/>
    <col min="6145" max="6145" width="8.140625" style="435" customWidth="1"/>
    <col min="6146" max="6146" width="82" style="435" customWidth="1"/>
    <col min="6147" max="6149" width="19.140625" style="435" customWidth="1"/>
    <col min="6150" max="6400" width="9.140625" style="435"/>
    <col min="6401" max="6401" width="8.140625" style="435" customWidth="1"/>
    <col min="6402" max="6402" width="82" style="435" customWidth="1"/>
    <col min="6403" max="6405" width="19.140625" style="435" customWidth="1"/>
    <col min="6406" max="6656" width="9.140625" style="435"/>
    <col min="6657" max="6657" width="8.140625" style="435" customWidth="1"/>
    <col min="6658" max="6658" width="82" style="435" customWidth="1"/>
    <col min="6659" max="6661" width="19.140625" style="435" customWidth="1"/>
    <col min="6662" max="6912" width="9.140625" style="435"/>
    <col min="6913" max="6913" width="8.140625" style="435" customWidth="1"/>
    <col min="6914" max="6914" width="82" style="435" customWidth="1"/>
    <col min="6915" max="6917" width="19.140625" style="435" customWidth="1"/>
    <col min="6918" max="7168" width="9.140625" style="435"/>
    <col min="7169" max="7169" width="8.140625" style="435" customWidth="1"/>
    <col min="7170" max="7170" width="82" style="435" customWidth="1"/>
    <col min="7171" max="7173" width="19.140625" style="435" customWidth="1"/>
    <col min="7174" max="7424" width="9.140625" style="435"/>
    <col min="7425" max="7425" width="8.140625" style="435" customWidth="1"/>
    <col min="7426" max="7426" width="82" style="435" customWidth="1"/>
    <col min="7427" max="7429" width="19.140625" style="435" customWidth="1"/>
    <col min="7430" max="7680" width="9.140625" style="435"/>
    <col min="7681" max="7681" width="8.140625" style="435" customWidth="1"/>
    <col min="7682" max="7682" width="82" style="435" customWidth="1"/>
    <col min="7683" max="7685" width="19.140625" style="435" customWidth="1"/>
    <col min="7686" max="7936" width="9.140625" style="435"/>
    <col min="7937" max="7937" width="8.140625" style="435" customWidth="1"/>
    <col min="7938" max="7938" width="82" style="435" customWidth="1"/>
    <col min="7939" max="7941" width="19.140625" style="435" customWidth="1"/>
    <col min="7942" max="8192" width="9.140625" style="435"/>
    <col min="8193" max="8193" width="8.140625" style="435" customWidth="1"/>
    <col min="8194" max="8194" width="82" style="435" customWidth="1"/>
    <col min="8195" max="8197" width="19.140625" style="435" customWidth="1"/>
    <col min="8198" max="8448" width="9.140625" style="435"/>
    <col min="8449" max="8449" width="8.140625" style="435" customWidth="1"/>
    <col min="8450" max="8450" width="82" style="435" customWidth="1"/>
    <col min="8451" max="8453" width="19.140625" style="435" customWidth="1"/>
    <col min="8454" max="8704" width="9.140625" style="435"/>
    <col min="8705" max="8705" width="8.140625" style="435" customWidth="1"/>
    <col min="8706" max="8706" width="82" style="435" customWidth="1"/>
    <col min="8707" max="8709" width="19.140625" style="435" customWidth="1"/>
    <col min="8710" max="8960" width="9.140625" style="435"/>
    <col min="8961" max="8961" width="8.140625" style="435" customWidth="1"/>
    <col min="8962" max="8962" width="82" style="435" customWidth="1"/>
    <col min="8963" max="8965" width="19.140625" style="435" customWidth="1"/>
    <col min="8966" max="9216" width="9.140625" style="435"/>
    <col min="9217" max="9217" width="8.140625" style="435" customWidth="1"/>
    <col min="9218" max="9218" width="82" style="435" customWidth="1"/>
    <col min="9219" max="9221" width="19.140625" style="435" customWidth="1"/>
    <col min="9222" max="9472" width="9.140625" style="435"/>
    <col min="9473" max="9473" width="8.140625" style="435" customWidth="1"/>
    <col min="9474" max="9474" width="82" style="435" customWidth="1"/>
    <col min="9475" max="9477" width="19.140625" style="435" customWidth="1"/>
    <col min="9478" max="9728" width="9.140625" style="435"/>
    <col min="9729" max="9729" width="8.140625" style="435" customWidth="1"/>
    <col min="9730" max="9730" width="82" style="435" customWidth="1"/>
    <col min="9731" max="9733" width="19.140625" style="435" customWidth="1"/>
    <col min="9734" max="9984" width="9.140625" style="435"/>
    <col min="9985" max="9985" width="8.140625" style="435" customWidth="1"/>
    <col min="9986" max="9986" width="82" style="435" customWidth="1"/>
    <col min="9987" max="9989" width="19.140625" style="435" customWidth="1"/>
    <col min="9990" max="10240" width="9.140625" style="435"/>
    <col min="10241" max="10241" width="8.140625" style="435" customWidth="1"/>
    <col min="10242" max="10242" width="82" style="435" customWidth="1"/>
    <col min="10243" max="10245" width="19.140625" style="435" customWidth="1"/>
    <col min="10246" max="10496" width="9.140625" style="435"/>
    <col min="10497" max="10497" width="8.140625" style="435" customWidth="1"/>
    <col min="10498" max="10498" width="82" style="435" customWidth="1"/>
    <col min="10499" max="10501" width="19.140625" style="435" customWidth="1"/>
    <col min="10502" max="10752" width="9.140625" style="435"/>
    <col min="10753" max="10753" width="8.140625" style="435" customWidth="1"/>
    <col min="10754" max="10754" width="82" style="435" customWidth="1"/>
    <col min="10755" max="10757" width="19.140625" style="435" customWidth="1"/>
    <col min="10758" max="11008" width="9.140625" style="435"/>
    <col min="11009" max="11009" width="8.140625" style="435" customWidth="1"/>
    <col min="11010" max="11010" width="82" style="435" customWidth="1"/>
    <col min="11011" max="11013" width="19.140625" style="435" customWidth="1"/>
    <col min="11014" max="11264" width="9.140625" style="435"/>
    <col min="11265" max="11265" width="8.140625" style="435" customWidth="1"/>
    <col min="11266" max="11266" width="82" style="435" customWidth="1"/>
    <col min="11267" max="11269" width="19.140625" style="435" customWidth="1"/>
    <col min="11270" max="11520" width="9.140625" style="435"/>
    <col min="11521" max="11521" width="8.140625" style="435" customWidth="1"/>
    <col min="11522" max="11522" width="82" style="435" customWidth="1"/>
    <col min="11523" max="11525" width="19.140625" style="435" customWidth="1"/>
    <col min="11526" max="11776" width="9.140625" style="435"/>
    <col min="11777" max="11777" width="8.140625" style="435" customWidth="1"/>
    <col min="11778" max="11778" width="82" style="435" customWidth="1"/>
    <col min="11779" max="11781" width="19.140625" style="435" customWidth="1"/>
    <col min="11782" max="12032" width="9.140625" style="435"/>
    <col min="12033" max="12033" width="8.140625" style="435" customWidth="1"/>
    <col min="12034" max="12034" width="82" style="435" customWidth="1"/>
    <col min="12035" max="12037" width="19.140625" style="435" customWidth="1"/>
    <col min="12038" max="12288" width="9.140625" style="435"/>
    <col min="12289" max="12289" width="8.140625" style="435" customWidth="1"/>
    <col min="12290" max="12290" width="82" style="435" customWidth="1"/>
    <col min="12291" max="12293" width="19.140625" style="435" customWidth="1"/>
    <col min="12294" max="12544" width="9.140625" style="435"/>
    <col min="12545" max="12545" width="8.140625" style="435" customWidth="1"/>
    <col min="12546" max="12546" width="82" style="435" customWidth="1"/>
    <col min="12547" max="12549" width="19.140625" style="435" customWidth="1"/>
    <col min="12550" max="12800" width="9.140625" style="435"/>
    <col min="12801" max="12801" width="8.140625" style="435" customWidth="1"/>
    <col min="12802" max="12802" width="82" style="435" customWidth="1"/>
    <col min="12803" max="12805" width="19.140625" style="435" customWidth="1"/>
    <col min="12806" max="13056" width="9.140625" style="435"/>
    <col min="13057" max="13057" width="8.140625" style="435" customWidth="1"/>
    <col min="13058" max="13058" width="82" style="435" customWidth="1"/>
    <col min="13059" max="13061" width="19.140625" style="435" customWidth="1"/>
    <col min="13062" max="13312" width="9.140625" style="435"/>
    <col min="13313" max="13313" width="8.140625" style="435" customWidth="1"/>
    <col min="13314" max="13314" width="82" style="435" customWidth="1"/>
    <col min="13315" max="13317" width="19.140625" style="435" customWidth="1"/>
    <col min="13318" max="13568" width="9.140625" style="435"/>
    <col min="13569" max="13569" width="8.140625" style="435" customWidth="1"/>
    <col min="13570" max="13570" width="82" style="435" customWidth="1"/>
    <col min="13571" max="13573" width="19.140625" style="435" customWidth="1"/>
    <col min="13574" max="13824" width="9.140625" style="435"/>
    <col min="13825" max="13825" width="8.140625" style="435" customWidth="1"/>
    <col min="13826" max="13826" width="82" style="435" customWidth="1"/>
    <col min="13827" max="13829" width="19.140625" style="435" customWidth="1"/>
    <col min="13830" max="14080" width="9.140625" style="435"/>
    <col min="14081" max="14081" width="8.140625" style="435" customWidth="1"/>
    <col min="14082" max="14082" width="82" style="435" customWidth="1"/>
    <col min="14083" max="14085" width="19.140625" style="435" customWidth="1"/>
    <col min="14086" max="14336" width="9.140625" style="435"/>
    <col min="14337" max="14337" width="8.140625" style="435" customWidth="1"/>
    <col min="14338" max="14338" width="82" style="435" customWidth="1"/>
    <col min="14339" max="14341" width="19.140625" style="435" customWidth="1"/>
    <col min="14342" max="14592" width="9.140625" style="435"/>
    <col min="14593" max="14593" width="8.140625" style="435" customWidth="1"/>
    <col min="14594" max="14594" width="82" style="435" customWidth="1"/>
    <col min="14595" max="14597" width="19.140625" style="435" customWidth="1"/>
    <col min="14598" max="14848" width="9.140625" style="435"/>
    <col min="14849" max="14849" width="8.140625" style="435" customWidth="1"/>
    <col min="14850" max="14850" width="82" style="435" customWidth="1"/>
    <col min="14851" max="14853" width="19.140625" style="435" customWidth="1"/>
    <col min="14854" max="15104" width="9.140625" style="435"/>
    <col min="15105" max="15105" width="8.140625" style="435" customWidth="1"/>
    <col min="15106" max="15106" width="82" style="435" customWidth="1"/>
    <col min="15107" max="15109" width="19.140625" style="435" customWidth="1"/>
    <col min="15110" max="15360" width="9.140625" style="435"/>
    <col min="15361" max="15361" width="8.140625" style="435" customWidth="1"/>
    <col min="15362" max="15362" width="82" style="435" customWidth="1"/>
    <col min="15363" max="15365" width="19.140625" style="435" customWidth="1"/>
    <col min="15366" max="15616" width="9.140625" style="435"/>
    <col min="15617" max="15617" width="8.140625" style="435" customWidth="1"/>
    <col min="15618" max="15618" width="82" style="435" customWidth="1"/>
    <col min="15619" max="15621" width="19.140625" style="435" customWidth="1"/>
    <col min="15622" max="15872" width="9.140625" style="435"/>
    <col min="15873" max="15873" width="8.140625" style="435" customWidth="1"/>
    <col min="15874" max="15874" width="82" style="435" customWidth="1"/>
    <col min="15875" max="15877" width="19.140625" style="435" customWidth="1"/>
    <col min="15878" max="16128" width="9.140625" style="435"/>
    <col min="16129" max="16129" width="8.140625" style="435" customWidth="1"/>
    <col min="16130" max="16130" width="82" style="435" customWidth="1"/>
    <col min="16131" max="16133" width="19.140625" style="435" customWidth="1"/>
    <col min="16134" max="16384" width="9.140625" style="435"/>
  </cols>
  <sheetData>
    <row r="1" spans="1:5" ht="21" customHeight="1" thickBot="1">
      <c r="A1" s="788" t="s">
        <v>747</v>
      </c>
      <c r="B1" s="789"/>
      <c r="C1" s="789"/>
      <c r="D1" s="789"/>
      <c r="E1" s="790"/>
    </row>
    <row r="2" spans="1:5" ht="15">
      <c r="A2" s="535"/>
      <c r="B2" s="533" t="s">
        <v>223</v>
      </c>
      <c r="C2" s="533" t="s">
        <v>374</v>
      </c>
      <c r="D2" s="533" t="s">
        <v>375</v>
      </c>
      <c r="E2" s="534" t="s">
        <v>376</v>
      </c>
    </row>
    <row r="3" spans="1:5" ht="15.75" thickBot="1">
      <c r="A3" s="536"/>
      <c r="B3" s="531"/>
      <c r="C3" s="531"/>
      <c r="D3" s="531"/>
      <c r="E3" s="532"/>
    </row>
    <row r="4" spans="1:5">
      <c r="A4" s="526" t="s">
        <v>377</v>
      </c>
      <c r="B4" s="527" t="s">
        <v>45</v>
      </c>
      <c r="C4" s="528"/>
      <c r="D4" s="528"/>
      <c r="E4" s="528"/>
    </row>
    <row r="5" spans="1:5">
      <c r="A5" s="529" t="s">
        <v>378</v>
      </c>
      <c r="B5" s="512" t="s">
        <v>379</v>
      </c>
      <c r="C5" s="513">
        <v>0</v>
      </c>
      <c r="D5" s="513">
        <v>0</v>
      </c>
      <c r="E5" s="513">
        <v>0</v>
      </c>
    </row>
    <row r="6" spans="1:5">
      <c r="A6" s="529" t="s">
        <v>380</v>
      </c>
      <c r="B6" s="512" t="s">
        <v>381</v>
      </c>
      <c r="C6" s="513">
        <v>0</v>
      </c>
      <c r="D6" s="513">
        <v>0</v>
      </c>
      <c r="E6" s="513">
        <v>0</v>
      </c>
    </row>
    <row r="7" spans="1:5">
      <c r="A7" s="529" t="s">
        <v>382</v>
      </c>
      <c r="B7" s="512" t="s">
        <v>383</v>
      </c>
      <c r="C7" s="513">
        <v>0</v>
      </c>
      <c r="D7" s="513">
        <v>0</v>
      </c>
      <c r="E7" s="513">
        <v>0</v>
      </c>
    </row>
    <row r="8" spans="1:5">
      <c r="A8" s="530" t="s">
        <v>384</v>
      </c>
      <c r="B8" s="517" t="s">
        <v>385</v>
      </c>
      <c r="C8" s="518">
        <v>0</v>
      </c>
      <c r="D8" s="518">
        <v>0</v>
      </c>
      <c r="E8" s="518">
        <v>0</v>
      </c>
    </row>
    <row r="9" spans="1:5">
      <c r="A9" s="529" t="s">
        <v>386</v>
      </c>
      <c r="B9" s="512" t="s">
        <v>387</v>
      </c>
      <c r="C9" s="513">
        <v>0</v>
      </c>
      <c r="D9" s="513">
        <v>0</v>
      </c>
      <c r="E9" s="513">
        <v>0</v>
      </c>
    </row>
    <row r="10" spans="1:5">
      <c r="A10" s="529" t="s">
        <v>388</v>
      </c>
      <c r="B10" s="512" t="s">
        <v>389</v>
      </c>
      <c r="C10" s="513">
        <v>103</v>
      </c>
      <c r="D10" s="513">
        <v>0</v>
      </c>
      <c r="E10" s="513">
        <v>0</v>
      </c>
    </row>
    <row r="11" spans="1:5">
      <c r="A11" s="529" t="s">
        <v>390</v>
      </c>
      <c r="B11" s="512" t="s">
        <v>391</v>
      </c>
      <c r="C11" s="513">
        <v>0</v>
      </c>
      <c r="D11" s="513">
        <v>0</v>
      </c>
      <c r="E11" s="513">
        <v>0</v>
      </c>
    </row>
    <row r="12" spans="1:5">
      <c r="A12" s="529" t="s">
        <v>392</v>
      </c>
      <c r="B12" s="512" t="s">
        <v>393</v>
      </c>
      <c r="C12" s="513">
        <v>0</v>
      </c>
      <c r="D12" s="513">
        <v>0</v>
      </c>
      <c r="E12" s="513">
        <v>0</v>
      </c>
    </row>
    <row r="13" spans="1:5">
      <c r="A13" s="529" t="s">
        <v>394</v>
      </c>
      <c r="B13" s="512" t="s">
        <v>395</v>
      </c>
      <c r="C13" s="513">
        <v>0</v>
      </c>
      <c r="D13" s="513">
        <v>0</v>
      </c>
      <c r="E13" s="513">
        <v>0</v>
      </c>
    </row>
    <row r="14" spans="1:5">
      <c r="A14" s="530" t="s">
        <v>396</v>
      </c>
      <c r="B14" s="517" t="s">
        <v>397</v>
      </c>
      <c r="C14" s="518">
        <f>SUM(C10:C13)</f>
        <v>103</v>
      </c>
      <c r="D14" s="518">
        <f>SUM(D10:D13)</f>
        <v>0</v>
      </c>
      <c r="E14" s="518">
        <f>SUM(E10:E13)</f>
        <v>0</v>
      </c>
    </row>
    <row r="15" spans="1:5">
      <c r="A15" s="529" t="s">
        <v>398</v>
      </c>
      <c r="B15" s="512" t="s">
        <v>399</v>
      </c>
      <c r="C15" s="513">
        <v>0</v>
      </c>
      <c r="D15" s="513">
        <v>0</v>
      </c>
      <c r="E15" s="513">
        <v>0</v>
      </c>
    </row>
    <row r="16" spans="1:5">
      <c r="A16" s="529" t="s">
        <v>400</v>
      </c>
      <c r="B16" s="512" t="s">
        <v>401</v>
      </c>
      <c r="C16" s="513">
        <v>0</v>
      </c>
      <c r="D16" s="513">
        <v>0</v>
      </c>
      <c r="E16" s="513">
        <v>0</v>
      </c>
    </row>
    <row r="17" spans="1:5">
      <c r="A17" s="529" t="s">
        <v>402</v>
      </c>
      <c r="B17" s="512" t="s">
        <v>403</v>
      </c>
      <c r="C17" s="513">
        <v>0</v>
      </c>
      <c r="D17" s="513">
        <v>0</v>
      </c>
      <c r="E17" s="513">
        <v>0</v>
      </c>
    </row>
    <row r="18" spans="1:5">
      <c r="A18" s="529" t="s">
        <v>404</v>
      </c>
      <c r="B18" s="512" t="s">
        <v>405</v>
      </c>
      <c r="C18" s="513">
        <v>0</v>
      </c>
      <c r="D18" s="513">
        <v>0</v>
      </c>
      <c r="E18" s="513">
        <v>0</v>
      </c>
    </row>
    <row r="19" spans="1:5">
      <c r="A19" s="529" t="s">
        <v>406</v>
      </c>
      <c r="B19" s="512" t="s">
        <v>407</v>
      </c>
      <c r="C19" s="513">
        <v>0</v>
      </c>
      <c r="D19" s="513">
        <v>0</v>
      </c>
      <c r="E19" s="513">
        <v>0</v>
      </c>
    </row>
    <row r="20" spans="1:5">
      <c r="A20" s="529" t="s">
        <v>408</v>
      </c>
      <c r="B20" s="512" t="s">
        <v>409</v>
      </c>
      <c r="C20" s="513">
        <v>0</v>
      </c>
      <c r="D20" s="513">
        <v>0</v>
      </c>
      <c r="E20" s="513">
        <v>0</v>
      </c>
    </row>
    <row r="21" spans="1:5">
      <c r="A21" s="529" t="s">
        <v>410</v>
      </c>
      <c r="B21" s="512" t="s">
        <v>411</v>
      </c>
      <c r="C21" s="513">
        <v>0</v>
      </c>
      <c r="D21" s="513">
        <v>0</v>
      </c>
      <c r="E21" s="513">
        <v>0</v>
      </c>
    </row>
    <row r="22" spans="1:5">
      <c r="A22" s="530" t="s">
        <v>412</v>
      </c>
      <c r="B22" s="517" t="s">
        <v>413</v>
      </c>
      <c r="C22" s="518">
        <v>0</v>
      </c>
      <c r="D22" s="518">
        <v>0</v>
      </c>
      <c r="E22" s="518">
        <v>0</v>
      </c>
    </row>
    <row r="23" spans="1:5">
      <c r="A23" s="529" t="s">
        <v>414</v>
      </c>
      <c r="B23" s="512" t="s">
        <v>415</v>
      </c>
      <c r="C23" s="513">
        <v>0</v>
      </c>
      <c r="D23" s="513">
        <v>0</v>
      </c>
      <c r="E23" s="513">
        <v>0</v>
      </c>
    </row>
    <row r="24" spans="1:5">
      <c r="A24" s="529" t="s">
        <v>416</v>
      </c>
      <c r="B24" s="512" t="s">
        <v>417</v>
      </c>
      <c r="C24" s="513">
        <v>0</v>
      </c>
      <c r="D24" s="513">
        <v>0</v>
      </c>
      <c r="E24" s="513">
        <v>0</v>
      </c>
    </row>
    <row r="25" spans="1:5">
      <c r="A25" s="530" t="s">
        <v>418</v>
      </c>
      <c r="B25" s="517" t="s">
        <v>419</v>
      </c>
      <c r="C25" s="518">
        <v>0</v>
      </c>
      <c r="D25" s="518">
        <v>0</v>
      </c>
      <c r="E25" s="518">
        <v>0</v>
      </c>
    </row>
    <row r="26" spans="1:5" ht="25.5">
      <c r="A26" s="530" t="s">
        <v>420</v>
      </c>
      <c r="B26" s="517" t="s">
        <v>421</v>
      </c>
      <c r="C26" s="518">
        <v>103</v>
      </c>
      <c r="D26" s="518">
        <v>0</v>
      </c>
      <c r="E26" s="518">
        <v>0</v>
      </c>
    </row>
    <row r="27" spans="1:5">
      <c r="A27" s="529" t="s">
        <v>422</v>
      </c>
      <c r="B27" s="512" t="s">
        <v>423</v>
      </c>
      <c r="C27" s="513">
        <v>0</v>
      </c>
      <c r="D27" s="513">
        <v>0</v>
      </c>
      <c r="E27" s="513">
        <v>0</v>
      </c>
    </row>
    <row r="28" spans="1:5">
      <c r="A28" s="529" t="s">
        <v>424</v>
      </c>
      <c r="B28" s="512" t="s">
        <v>425</v>
      </c>
      <c r="C28" s="513">
        <v>0</v>
      </c>
      <c r="D28" s="513">
        <v>0</v>
      </c>
      <c r="E28" s="513">
        <v>0</v>
      </c>
    </row>
    <row r="29" spans="1:5">
      <c r="A29" s="529" t="s">
        <v>426</v>
      </c>
      <c r="B29" s="512" t="s">
        <v>427</v>
      </c>
      <c r="C29" s="513">
        <v>0</v>
      </c>
      <c r="D29" s="513">
        <v>0</v>
      </c>
      <c r="E29" s="513">
        <v>0</v>
      </c>
    </row>
    <row r="30" spans="1:5">
      <c r="A30" s="529" t="s">
        <v>428</v>
      </c>
      <c r="B30" s="512" t="s">
        <v>429</v>
      </c>
      <c r="C30" s="513">
        <v>0</v>
      </c>
      <c r="D30" s="513">
        <v>0</v>
      </c>
      <c r="E30" s="513">
        <v>0</v>
      </c>
    </row>
    <row r="31" spans="1:5">
      <c r="A31" s="529" t="s">
        <v>430</v>
      </c>
      <c r="B31" s="512" t="s">
        <v>431</v>
      </c>
      <c r="C31" s="513">
        <v>0</v>
      </c>
      <c r="D31" s="513">
        <v>0</v>
      </c>
      <c r="E31" s="513">
        <v>0</v>
      </c>
    </row>
    <row r="32" spans="1:5">
      <c r="A32" s="530" t="s">
        <v>432</v>
      </c>
      <c r="B32" s="517" t="s">
        <v>433</v>
      </c>
      <c r="C32" s="518">
        <v>0</v>
      </c>
      <c r="D32" s="518">
        <v>0</v>
      </c>
      <c r="E32" s="518">
        <v>0</v>
      </c>
    </row>
    <row r="33" spans="1:5">
      <c r="A33" s="529" t="s">
        <v>434</v>
      </c>
      <c r="B33" s="512" t="s">
        <v>435</v>
      </c>
      <c r="C33" s="513">
        <v>0</v>
      </c>
      <c r="D33" s="513">
        <v>0</v>
      </c>
      <c r="E33" s="513">
        <v>0</v>
      </c>
    </row>
    <row r="34" spans="1:5">
      <c r="A34" s="529" t="s">
        <v>436</v>
      </c>
      <c r="B34" s="512" t="s">
        <v>437</v>
      </c>
      <c r="C34" s="513">
        <v>0</v>
      </c>
      <c r="D34" s="513">
        <v>0</v>
      </c>
      <c r="E34" s="513">
        <v>0</v>
      </c>
    </row>
    <row r="35" spans="1:5">
      <c r="A35" s="529" t="s">
        <v>438</v>
      </c>
      <c r="B35" s="512" t="s">
        <v>439</v>
      </c>
      <c r="C35" s="513">
        <v>0</v>
      </c>
      <c r="D35" s="513">
        <v>0</v>
      </c>
      <c r="E35" s="513">
        <v>0</v>
      </c>
    </row>
    <row r="36" spans="1:5">
      <c r="A36" s="529" t="s">
        <v>440</v>
      </c>
      <c r="B36" s="512" t="s">
        <v>441</v>
      </c>
      <c r="C36" s="513">
        <v>0</v>
      </c>
      <c r="D36" s="513">
        <v>0</v>
      </c>
      <c r="E36" s="513">
        <v>0</v>
      </c>
    </row>
    <row r="37" spans="1:5">
      <c r="A37" s="529" t="s">
        <v>442</v>
      </c>
      <c r="B37" s="512" t="s">
        <v>443</v>
      </c>
      <c r="C37" s="513">
        <v>0</v>
      </c>
      <c r="D37" s="513">
        <v>0</v>
      </c>
      <c r="E37" s="513">
        <v>0</v>
      </c>
    </row>
    <row r="38" spans="1:5">
      <c r="A38" s="529" t="s">
        <v>444</v>
      </c>
      <c r="B38" s="512" t="s">
        <v>445</v>
      </c>
      <c r="C38" s="513">
        <v>0</v>
      </c>
      <c r="D38" s="513">
        <v>0</v>
      </c>
      <c r="E38" s="513">
        <v>0</v>
      </c>
    </row>
    <row r="39" spans="1:5">
      <c r="A39" s="529" t="s">
        <v>446</v>
      </c>
      <c r="B39" s="512" t="s">
        <v>447</v>
      </c>
      <c r="C39" s="513">
        <v>0</v>
      </c>
      <c r="D39" s="513">
        <v>0</v>
      </c>
      <c r="E39" s="513">
        <v>0</v>
      </c>
    </row>
    <row r="40" spans="1:5">
      <c r="A40" s="530" t="s">
        <v>448</v>
      </c>
      <c r="B40" s="517" t="s">
        <v>449</v>
      </c>
      <c r="C40" s="518">
        <v>0</v>
      </c>
      <c r="D40" s="518">
        <v>0</v>
      </c>
      <c r="E40" s="518">
        <v>0</v>
      </c>
    </row>
    <row r="41" spans="1:5">
      <c r="A41" s="530" t="s">
        <v>450</v>
      </c>
      <c r="B41" s="517" t="s">
        <v>451</v>
      </c>
      <c r="C41" s="518">
        <v>0</v>
      </c>
      <c r="D41" s="518">
        <v>0</v>
      </c>
      <c r="E41" s="518">
        <v>0</v>
      </c>
    </row>
    <row r="42" spans="1:5">
      <c r="A42" s="529" t="s">
        <v>452</v>
      </c>
      <c r="B42" s="512" t="s">
        <v>453</v>
      </c>
      <c r="C42" s="513">
        <v>0</v>
      </c>
      <c r="D42" s="513">
        <v>0</v>
      </c>
      <c r="E42" s="513">
        <v>0</v>
      </c>
    </row>
    <row r="43" spans="1:5">
      <c r="A43" s="529" t="s">
        <v>454</v>
      </c>
      <c r="B43" s="512" t="s">
        <v>455</v>
      </c>
      <c r="C43" s="513">
        <v>72</v>
      </c>
      <c r="D43" s="513">
        <v>0</v>
      </c>
      <c r="E43" s="513">
        <v>23</v>
      </c>
    </row>
    <row r="44" spans="1:5">
      <c r="A44" s="529" t="s">
        <v>456</v>
      </c>
      <c r="B44" s="512" t="s">
        <v>457</v>
      </c>
      <c r="C44" s="513">
        <v>1337</v>
      </c>
      <c r="D44" s="513">
        <v>0</v>
      </c>
      <c r="E44" s="513">
        <v>1445</v>
      </c>
    </row>
    <row r="45" spans="1:5">
      <c r="A45" s="529" t="s">
        <v>458</v>
      </c>
      <c r="B45" s="512" t="s">
        <v>459</v>
      </c>
      <c r="C45" s="513">
        <v>0</v>
      </c>
      <c r="D45" s="513">
        <v>0</v>
      </c>
      <c r="E45" s="513">
        <f t="shared" ref="E45:E46" si="0">SUM(C45:D45)</f>
        <v>0</v>
      </c>
    </row>
    <row r="46" spans="1:5">
      <c r="A46" s="529" t="s">
        <v>460</v>
      </c>
      <c r="B46" s="512" t="s">
        <v>461</v>
      </c>
      <c r="C46" s="513">
        <v>0</v>
      </c>
      <c r="D46" s="513">
        <v>0</v>
      </c>
      <c r="E46" s="513">
        <f t="shared" si="0"/>
        <v>0</v>
      </c>
    </row>
    <row r="47" spans="1:5">
      <c r="A47" s="530" t="s">
        <v>462</v>
      </c>
      <c r="B47" s="517" t="s">
        <v>463</v>
      </c>
      <c r="C47" s="518">
        <f>SUM(C42:C46)</f>
        <v>1409</v>
      </c>
      <c r="D47" s="518">
        <f>SUM(D42:D46)</f>
        <v>0</v>
      </c>
      <c r="E47" s="518">
        <f>SUM(E42:E46)</f>
        <v>1468</v>
      </c>
    </row>
    <row r="48" spans="1:5" ht="25.5">
      <c r="A48" s="529" t="s">
        <v>464</v>
      </c>
      <c r="B48" s="512" t="s">
        <v>465</v>
      </c>
      <c r="C48" s="513"/>
      <c r="D48" s="513">
        <v>0</v>
      </c>
      <c r="E48" s="513">
        <v>0</v>
      </c>
    </row>
    <row r="49" spans="1:5" ht="25.5">
      <c r="A49" s="529" t="s">
        <v>466</v>
      </c>
      <c r="B49" s="512" t="s">
        <v>467</v>
      </c>
      <c r="C49" s="513">
        <v>0</v>
      </c>
      <c r="D49" s="513">
        <v>0</v>
      </c>
      <c r="E49" s="513">
        <v>0</v>
      </c>
    </row>
    <row r="50" spans="1:5" ht="25.5">
      <c r="A50" s="529" t="s">
        <v>468</v>
      </c>
      <c r="B50" s="512" t="s">
        <v>469</v>
      </c>
      <c r="C50" s="513">
        <v>0</v>
      </c>
      <c r="D50" s="513">
        <v>0</v>
      </c>
      <c r="E50" s="513">
        <v>0</v>
      </c>
    </row>
    <row r="51" spans="1:5" ht="25.5">
      <c r="A51" s="529" t="s">
        <v>470</v>
      </c>
      <c r="B51" s="512" t="s">
        <v>471</v>
      </c>
      <c r="C51" s="513">
        <v>0</v>
      </c>
      <c r="D51" s="513">
        <v>0</v>
      </c>
      <c r="E51" s="513">
        <v>0</v>
      </c>
    </row>
    <row r="52" spans="1:5">
      <c r="A52" s="529" t="s">
        <v>472</v>
      </c>
      <c r="B52" s="512" t="s">
        <v>473</v>
      </c>
      <c r="C52" s="513">
        <v>0</v>
      </c>
      <c r="D52" s="513">
        <v>0</v>
      </c>
      <c r="E52" s="513">
        <v>0</v>
      </c>
    </row>
    <row r="53" spans="1:5">
      <c r="A53" s="529" t="s">
        <v>474</v>
      </c>
      <c r="B53" s="512" t="s">
        <v>475</v>
      </c>
      <c r="C53" s="513">
        <v>0</v>
      </c>
      <c r="D53" s="513">
        <v>0</v>
      </c>
      <c r="E53" s="513">
        <v>0</v>
      </c>
    </row>
    <row r="54" spans="1:5">
      <c r="A54" s="515" t="s">
        <v>476</v>
      </c>
      <c r="B54" s="512" t="s">
        <v>477</v>
      </c>
      <c r="C54" s="513">
        <v>0</v>
      </c>
      <c r="D54" s="513">
        <v>0</v>
      </c>
      <c r="E54" s="514">
        <v>0</v>
      </c>
    </row>
    <row r="55" spans="1:5" ht="25.5">
      <c r="A55" s="515" t="s">
        <v>478</v>
      </c>
      <c r="B55" s="512" t="s">
        <v>479</v>
      </c>
      <c r="C55" s="513">
        <v>0</v>
      </c>
      <c r="D55" s="513">
        <v>0</v>
      </c>
      <c r="E55" s="514">
        <v>0</v>
      </c>
    </row>
    <row r="56" spans="1:5" ht="25.5">
      <c r="A56" s="515" t="s">
        <v>480</v>
      </c>
      <c r="B56" s="512" t="s">
        <v>481</v>
      </c>
      <c r="C56" s="513">
        <v>0</v>
      </c>
      <c r="D56" s="513">
        <v>0</v>
      </c>
      <c r="E56" s="514">
        <v>0</v>
      </c>
    </row>
    <row r="57" spans="1:5" ht="25.5">
      <c r="A57" s="515" t="s">
        <v>482</v>
      </c>
      <c r="B57" s="512" t="s">
        <v>483</v>
      </c>
      <c r="C57" s="513">
        <v>0</v>
      </c>
      <c r="D57" s="513">
        <v>0</v>
      </c>
      <c r="E57" s="514">
        <v>0</v>
      </c>
    </row>
    <row r="58" spans="1:5" ht="25.5">
      <c r="A58" s="515" t="s">
        <v>484</v>
      </c>
      <c r="B58" s="512" t="s">
        <v>485</v>
      </c>
      <c r="C58" s="513">
        <v>0</v>
      </c>
      <c r="D58" s="513">
        <v>0</v>
      </c>
      <c r="E58" s="514">
        <v>0</v>
      </c>
    </row>
    <row r="59" spans="1:5">
      <c r="A59" s="515" t="s">
        <v>486</v>
      </c>
      <c r="B59" s="512" t="s">
        <v>487</v>
      </c>
      <c r="C59" s="513">
        <v>0</v>
      </c>
      <c r="D59" s="513">
        <v>0</v>
      </c>
      <c r="E59" s="514">
        <v>0</v>
      </c>
    </row>
    <row r="60" spans="1:5" ht="25.5">
      <c r="A60" s="515" t="s">
        <v>488</v>
      </c>
      <c r="B60" s="512" t="s">
        <v>489</v>
      </c>
      <c r="C60" s="513">
        <v>0</v>
      </c>
      <c r="D60" s="513">
        <v>0</v>
      </c>
      <c r="E60" s="514">
        <v>0</v>
      </c>
    </row>
    <row r="61" spans="1:5" ht="25.5">
      <c r="A61" s="516" t="s">
        <v>490</v>
      </c>
      <c r="B61" s="517" t="s">
        <v>491</v>
      </c>
      <c r="C61" s="518">
        <v>0</v>
      </c>
      <c r="D61" s="518">
        <v>0</v>
      </c>
      <c r="E61" s="519">
        <v>0</v>
      </c>
    </row>
    <row r="62" spans="1:5" ht="25.5">
      <c r="A62" s="515" t="s">
        <v>492</v>
      </c>
      <c r="B62" s="512" t="s">
        <v>493</v>
      </c>
      <c r="C62" s="513">
        <v>0</v>
      </c>
      <c r="D62" s="513">
        <v>0</v>
      </c>
      <c r="E62" s="514">
        <v>0</v>
      </c>
    </row>
    <row r="63" spans="1:5" ht="25.5">
      <c r="A63" s="515" t="s">
        <v>494</v>
      </c>
      <c r="B63" s="512" t="s">
        <v>495</v>
      </c>
      <c r="C63" s="513">
        <v>0</v>
      </c>
      <c r="D63" s="513">
        <v>0</v>
      </c>
      <c r="E63" s="514">
        <v>0</v>
      </c>
    </row>
    <row r="64" spans="1:5" ht="25.5">
      <c r="A64" s="515" t="s">
        <v>496</v>
      </c>
      <c r="B64" s="512" t="s">
        <v>497</v>
      </c>
      <c r="C64" s="513">
        <v>0</v>
      </c>
      <c r="D64" s="513">
        <v>0</v>
      </c>
      <c r="E64" s="514">
        <v>0</v>
      </c>
    </row>
    <row r="65" spans="1:5" ht="25.5">
      <c r="A65" s="515" t="s">
        <v>498</v>
      </c>
      <c r="B65" s="512" t="s">
        <v>499</v>
      </c>
      <c r="C65" s="513">
        <v>0</v>
      </c>
      <c r="D65" s="513">
        <v>0</v>
      </c>
      <c r="E65" s="514">
        <v>0</v>
      </c>
    </row>
    <row r="66" spans="1:5">
      <c r="A66" s="515" t="s">
        <v>500</v>
      </c>
      <c r="B66" s="512" t="s">
        <v>501</v>
      </c>
      <c r="C66" s="513">
        <v>0</v>
      </c>
      <c r="D66" s="513">
        <v>0</v>
      </c>
      <c r="E66" s="514">
        <v>0</v>
      </c>
    </row>
    <row r="67" spans="1:5">
      <c r="A67" s="515" t="s">
        <v>502</v>
      </c>
      <c r="B67" s="512" t="s">
        <v>503</v>
      </c>
      <c r="C67" s="513">
        <v>0</v>
      </c>
      <c r="D67" s="513">
        <v>0</v>
      </c>
      <c r="E67" s="514">
        <v>0</v>
      </c>
    </row>
    <row r="68" spans="1:5">
      <c r="A68" s="515" t="s">
        <v>504</v>
      </c>
      <c r="B68" s="512" t="s">
        <v>505</v>
      </c>
      <c r="C68" s="513">
        <v>0</v>
      </c>
      <c r="D68" s="513">
        <v>0</v>
      </c>
      <c r="E68" s="514">
        <v>0</v>
      </c>
    </row>
    <row r="69" spans="1:5" ht="25.5">
      <c r="A69" s="515" t="s">
        <v>506</v>
      </c>
      <c r="B69" s="512" t="s">
        <v>507</v>
      </c>
      <c r="C69" s="513">
        <v>0</v>
      </c>
      <c r="D69" s="513">
        <v>0</v>
      </c>
      <c r="E69" s="514">
        <v>0</v>
      </c>
    </row>
    <row r="70" spans="1:5" ht="25.5">
      <c r="A70" s="515" t="s">
        <v>508</v>
      </c>
      <c r="B70" s="512" t="s">
        <v>509</v>
      </c>
      <c r="C70" s="513">
        <v>0</v>
      </c>
      <c r="D70" s="513">
        <v>0</v>
      </c>
      <c r="E70" s="514">
        <v>0</v>
      </c>
    </row>
    <row r="71" spans="1:5" ht="25.5">
      <c r="A71" s="515" t="s">
        <v>510</v>
      </c>
      <c r="B71" s="512" t="s">
        <v>511</v>
      </c>
      <c r="C71" s="513">
        <v>0</v>
      </c>
      <c r="D71" s="513">
        <v>0</v>
      </c>
      <c r="E71" s="514">
        <v>0</v>
      </c>
    </row>
    <row r="72" spans="1:5" ht="25.5">
      <c r="A72" s="515" t="s">
        <v>512</v>
      </c>
      <c r="B72" s="512" t="s">
        <v>513</v>
      </c>
      <c r="C72" s="513">
        <v>0</v>
      </c>
      <c r="D72" s="513">
        <v>0</v>
      </c>
      <c r="E72" s="514">
        <v>0</v>
      </c>
    </row>
    <row r="73" spans="1:5" ht="25.5">
      <c r="A73" s="515" t="s">
        <v>514</v>
      </c>
      <c r="B73" s="512" t="s">
        <v>515</v>
      </c>
      <c r="C73" s="513">
        <v>0</v>
      </c>
      <c r="D73" s="513">
        <v>0</v>
      </c>
      <c r="E73" s="514">
        <v>0</v>
      </c>
    </row>
    <row r="74" spans="1:5" ht="25.5">
      <c r="A74" s="515" t="s">
        <v>516</v>
      </c>
      <c r="B74" s="512" t="s">
        <v>517</v>
      </c>
      <c r="C74" s="513">
        <v>0</v>
      </c>
      <c r="D74" s="513">
        <v>0</v>
      </c>
      <c r="E74" s="514">
        <v>0</v>
      </c>
    </row>
    <row r="75" spans="1:5" ht="25.5">
      <c r="A75" s="516" t="s">
        <v>518</v>
      </c>
      <c r="B75" s="517" t="s">
        <v>519</v>
      </c>
      <c r="C75" s="518">
        <v>0</v>
      </c>
      <c r="D75" s="518">
        <v>0</v>
      </c>
      <c r="E75" s="519">
        <v>0</v>
      </c>
    </row>
    <row r="76" spans="1:5">
      <c r="A76" s="515" t="s">
        <v>520</v>
      </c>
      <c r="B76" s="512" t="s">
        <v>521</v>
      </c>
      <c r="C76" s="513">
        <v>0</v>
      </c>
      <c r="D76" s="513">
        <v>0</v>
      </c>
      <c r="E76" s="514">
        <v>0</v>
      </c>
    </row>
    <row r="77" spans="1:5">
      <c r="A77" s="515" t="s">
        <v>522</v>
      </c>
      <c r="B77" s="512" t="s">
        <v>523</v>
      </c>
      <c r="C77" s="513">
        <v>0</v>
      </c>
      <c r="D77" s="513">
        <v>0</v>
      </c>
      <c r="E77" s="514">
        <v>0</v>
      </c>
    </row>
    <row r="78" spans="1:5">
      <c r="A78" s="515" t="s">
        <v>524</v>
      </c>
      <c r="B78" s="512" t="s">
        <v>525</v>
      </c>
      <c r="C78" s="513">
        <v>0</v>
      </c>
      <c r="D78" s="513">
        <v>0</v>
      </c>
      <c r="E78" s="514">
        <v>0</v>
      </c>
    </row>
    <row r="79" spans="1:5">
      <c r="A79" s="515" t="s">
        <v>526</v>
      </c>
      <c r="B79" s="512" t="s">
        <v>527</v>
      </c>
      <c r="C79" s="513">
        <v>0</v>
      </c>
      <c r="D79" s="513">
        <v>0</v>
      </c>
      <c r="E79" s="514">
        <v>0</v>
      </c>
    </row>
    <row r="80" spans="1:5">
      <c r="A80" s="515" t="s">
        <v>528</v>
      </c>
      <c r="B80" s="512" t="s">
        <v>529</v>
      </c>
      <c r="C80" s="513">
        <v>0</v>
      </c>
      <c r="D80" s="513">
        <v>0</v>
      </c>
      <c r="E80" s="514">
        <v>0</v>
      </c>
    </row>
    <row r="81" spans="1:5">
      <c r="A81" s="515" t="s">
        <v>530</v>
      </c>
      <c r="B81" s="512" t="s">
        <v>531</v>
      </c>
      <c r="C81" s="513">
        <v>0</v>
      </c>
      <c r="D81" s="513">
        <v>0</v>
      </c>
      <c r="E81" s="514">
        <v>0</v>
      </c>
    </row>
    <row r="82" spans="1:5">
      <c r="A82" s="515" t="s">
        <v>532</v>
      </c>
      <c r="B82" s="512" t="s">
        <v>533</v>
      </c>
      <c r="C82" s="513">
        <v>0</v>
      </c>
      <c r="D82" s="513">
        <v>0</v>
      </c>
      <c r="E82" s="514">
        <v>0</v>
      </c>
    </row>
    <row r="83" spans="1:5">
      <c r="A83" s="515" t="s">
        <v>534</v>
      </c>
      <c r="B83" s="512" t="s">
        <v>535</v>
      </c>
      <c r="C83" s="513">
        <v>0</v>
      </c>
      <c r="D83" s="513">
        <v>0</v>
      </c>
      <c r="E83" s="514">
        <v>0</v>
      </c>
    </row>
    <row r="84" spans="1:5">
      <c r="A84" s="515" t="s">
        <v>536</v>
      </c>
      <c r="B84" s="512" t="s">
        <v>537</v>
      </c>
      <c r="C84" s="513">
        <v>0</v>
      </c>
      <c r="D84" s="513">
        <v>0</v>
      </c>
      <c r="E84" s="514">
        <v>0</v>
      </c>
    </row>
    <row r="85" spans="1:5" ht="25.5">
      <c r="A85" s="515" t="s">
        <v>538</v>
      </c>
      <c r="B85" s="512" t="s">
        <v>539</v>
      </c>
      <c r="C85" s="513">
        <v>0</v>
      </c>
      <c r="D85" s="513">
        <v>0</v>
      </c>
      <c r="E85" s="514">
        <v>0</v>
      </c>
    </row>
    <row r="86" spans="1:5" ht="25.5">
      <c r="A86" s="515" t="s">
        <v>540</v>
      </c>
      <c r="B86" s="512" t="s">
        <v>541</v>
      </c>
      <c r="C86" s="513">
        <v>0</v>
      </c>
      <c r="D86" s="513">
        <v>0</v>
      </c>
      <c r="E86" s="514">
        <v>0</v>
      </c>
    </row>
    <row r="87" spans="1:5" ht="25.5">
      <c r="A87" s="515" t="s">
        <v>542</v>
      </c>
      <c r="B87" s="512" t="s">
        <v>543</v>
      </c>
      <c r="C87" s="513">
        <v>0</v>
      </c>
      <c r="D87" s="513">
        <v>0</v>
      </c>
      <c r="E87" s="514">
        <v>0</v>
      </c>
    </row>
    <row r="88" spans="1:5">
      <c r="A88" s="516" t="s">
        <v>544</v>
      </c>
      <c r="B88" s="517" t="s">
        <v>545</v>
      </c>
      <c r="C88" s="518">
        <v>0</v>
      </c>
      <c r="D88" s="518">
        <v>0</v>
      </c>
      <c r="E88" s="519">
        <v>0</v>
      </c>
    </row>
    <row r="89" spans="1:5">
      <c r="A89" s="516" t="s">
        <v>546</v>
      </c>
      <c r="B89" s="517" t="s">
        <v>547</v>
      </c>
      <c r="C89" s="518">
        <v>0</v>
      </c>
      <c r="D89" s="518">
        <v>0</v>
      </c>
      <c r="E89" s="519">
        <v>0</v>
      </c>
    </row>
    <row r="90" spans="1:5">
      <c r="A90" s="516" t="s">
        <v>548</v>
      </c>
      <c r="B90" s="517" t="s">
        <v>549</v>
      </c>
      <c r="C90" s="518">
        <v>0</v>
      </c>
      <c r="D90" s="518">
        <v>0</v>
      </c>
      <c r="E90" s="519">
        <v>0</v>
      </c>
    </row>
    <row r="91" spans="1:5">
      <c r="A91" s="515" t="s">
        <v>550</v>
      </c>
      <c r="B91" s="512" t="s">
        <v>551</v>
      </c>
      <c r="C91" s="513">
        <v>0</v>
      </c>
      <c r="D91" s="513">
        <v>0</v>
      </c>
      <c r="E91" s="514">
        <v>0</v>
      </c>
    </row>
    <row r="92" spans="1:5">
      <c r="A92" s="515" t="s">
        <v>552</v>
      </c>
      <c r="B92" s="512" t="s">
        <v>553</v>
      </c>
      <c r="C92" s="513">
        <v>0</v>
      </c>
      <c r="D92" s="513">
        <v>0</v>
      </c>
      <c r="E92" s="514">
        <v>0</v>
      </c>
    </row>
    <row r="93" spans="1:5">
      <c r="A93" s="515" t="s">
        <v>554</v>
      </c>
      <c r="B93" s="512" t="s">
        <v>555</v>
      </c>
      <c r="C93" s="513">
        <v>0</v>
      </c>
      <c r="D93" s="513">
        <v>0</v>
      </c>
      <c r="E93" s="514">
        <v>0</v>
      </c>
    </row>
    <row r="94" spans="1:5">
      <c r="A94" s="516" t="s">
        <v>556</v>
      </c>
      <c r="B94" s="517" t="s">
        <v>557</v>
      </c>
      <c r="C94" s="518">
        <v>0</v>
      </c>
      <c r="D94" s="518">
        <v>0</v>
      </c>
      <c r="E94" s="519">
        <v>0</v>
      </c>
    </row>
    <row r="95" spans="1:5">
      <c r="A95" s="516" t="s">
        <v>558</v>
      </c>
      <c r="B95" s="517" t="s">
        <v>559</v>
      </c>
      <c r="C95" s="518">
        <v>1512</v>
      </c>
      <c r="D95" s="518">
        <v>0</v>
      </c>
      <c r="E95" s="519">
        <v>1468</v>
      </c>
    </row>
    <row r="96" spans="1:5">
      <c r="A96" s="516" t="s">
        <v>377</v>
      </c>
      <c r="B96" s="517" t="s">
        <v>47</v>
      </c>
      <c r="C96" s="520"/>
      <c r="D96" s="520"/>
      <c r="E96" s="521"/>
    </row>
    <row r="97" spans="1:5">
      <c r="A97" s="515" t="s">
        <v>560</v>
      </c>
      <c r="B97" s="512" t="s">
        <v>561</v>
      </c>
      <c r="C97" s="513">
        <v>156</v>
      </c>
      <c r="D97" s="513">
        <v>0</v>
      </c>
      <c r="E97" s="514">
        <v>156</v>
      </c>
    </row>
    <row r="98" spans="1:5">
      <c r="A98" s="515" t="s">
        <v>562</v>
      </c>
      <c r="B98" s="512" t="s">
        <v>563</v>
      </c>
      <c r="C98" s="513">
        <v>0</v>
      </c>
      <c r="D98" s="513">
        <v>0</v>
      </c>
      <c r="E98" s="514">
        <v>0</v>
      </c>
    </row>
    <row r="99" spans="1:5">
      <c r="A99" s="515" t="s">
        <v>564</v>
      </c>
      <c r="B99" s="512" t="s">
        <v>565</v>
      </c>
      <c r="C99" s="513">
        <v>1409</v>
      </c>
      <c r="D99" s="513">
        <v>0</v>
      </c>
      <c r="E99" s="514">
        <v>1409</v>
      </c>
    </row>
    <row r="100" spans="1:5">
      <c r="A100" s="515" t="s">
        <v>566</v>
      </c>
      <c r="B100" s="512" t="s">
        <v>567</v>
      </c>
      <c r="C100" s="513">
        <v>-53</v>
      </c>
      <c r="D100" s="513">
        <v>0</v>
      </c>
      <c r="E100" s="514">
        <v>-53</v>
      </c>
    </row>
    <row r="101" spans="1:5">
      <c r="A101" s="515" t="s">
        <v>568</v>
      </c>
      <c r="B101" s="512" t="s">
        <v>569</v>
      </c>
      <c r="C101" s="513">
        <v>0</v>
      </c>
      <c r="D101" s="513">
        <v>0</v>
      </c>
      <c r="E101" s="514">
        <v>0</v>
      </c>
    </row>
    <row r="102" spans="1:5">
      <c r="A102" s="515" t="s">
        <v>570</v>
      </c>
      <c r="B102" s="512" t="s">
        <v>571</v>
      </c>
      <c r="C102" s="513">
        <v>0</v>
      </c>
      <c r="D102" s="513">
        <v>0</v>
      </c>
      <c r="E102" s="514">
        <v>-44</v>
      </c>
    </row>
    <row r="103" spans="1:5">
      <c r="A103" s="516" t="s">
        <v>572</v>
      </c>
      <c r="B103" s="517" t="s">
        <v>573</v>
      </c>
      <c r="C103" s="518">
        <f>SUM(C97:C102)</f>
        <v>1512</v>
      </c>
      <c r="D103" s="518">
        <v>0</v>
      </c>
      <c r="E103" s="519">
        <f>SUM(E97:E102)</f>
        <v>1468</v>
      </c>
    </row>
    <row r="104" spans="1:5">
      <c r="A104" s="515" t="s">
        <v>574</v>
      </c>
      <c r="B104" s="512" t="s">
        <v>575</v>
      </c>
      <c r="C104" s="513">
        <v>0</v>
      </c>
      <c r="D104" s="513">
        <v>0</v>
      </c>
      <c r="E104" s="514">
        <v>0</v>
      </c>
    </row>
    <row r="105" spans="1:5" ht="25.5">
      <c r="A105" s="515" t="s">
        <v>576</v>
      </c>
      <c r="B105" s="512" t="s">
        <v>577</v>
      </c>
      <c r="C105" s="513">
        <v>0</v>
      </c>
      <c r="D105" s="513">
        <v>0</v>
      </c>
      <c r="E105" s="514">
        <v>0</v>
      </c>
    </row>
    <row r="106" spans="1:5">
      <c r="A106" s="515" t="s">
        <v>578</v>
      </c>
      <c r="B106" s="512" t="s">
        <v>579</v>
      </c>
      <c r="C106" s="513">
        <v>0</v>
      </c>
      <c r="D106" s="513">
        <v>0</v>
      </c>
      <c r="E106" s="514">
        <v>0</v>
      </c>
    </row>
    <row r="107" spans="1:5">
      <c r="A107" s="515" t="s">
        <v>580</v>
      </c>
      <c r="B107" s="512" t="s">
        <v>581</v>
      </c>
      <c r="C107" s="513">
        <v>0</v>
      </c>
      <c r="D107" s="513">
        <v>0</v>
      </c>
      <c r="E107" s="514">
        <v>0</v>
      </c>
    </row>
    <row r="108" spans="1:5" ht="25.5">
      <c r="A108" s="515" t="s">
        <v>582</v>
      </c>
      <c r="B108" s="512" t="s">
        <v>583</v>
      </c>
      <c r="C108" s="513">
        <v>0</v>
      </c>
      <c r="D108" s="513">
        <v>0</v>
      </c>
      <c r="E108" s="514">
        <v>0</v>
      </c>
    </row>
    <row r="109" spans="1:5" ht="25.5">
      <c r="A109" s="515" t="s">
        <v>584</v>
      </c>
      <c r="B109" s="512" t="s">
        <v>585</v>
      </c>
      <c r="C109" s="513">
        <v>0</v>
      </c>
      <c r="D109" s="513">
        <v>0</v>
      </c>
      <c r="E109" s="514">
        <v>0</v>
      </c>
    </row>
    <row r="110" spans="1:5">
      <c r="A110" s="515" t="s">
        <v>586</v>
      </c>
      <c r="B110" s="512" t="s">
        <v>587</v>
      </c>
      <c r="C110" s="513">
        <v>0</v>
      </c>
      <c r="D110" s="513">
        <v>0</v>
      </c>
      <c r="E110" s="514">
        <v>0</v>
      </c>
    </row>
    <row r="111" spans="1:5">
      <c r="A111" s="515" t="s">
        <v>588</v>
      </c>
      <c r="B111" s="512" t="s">
        <v>589</v>
      </c>
      <c r="C111" s="513">
        <v>0</v>
      </c>
      <c r="D111" s="513">
        <v>0</v>
      </c>
      <c r="E111" s="514">
        <v>0</v>
      </c>
    </row>
    <row r="112" spans="1:5" ht="25.5">
      <c r="A112" s="515" t="s">
        <v>590</v>
      </c>
      <c r="B112" s="512" t="s">
        <v>591</v>
      </c>
      <c r="C112" s="513">
        <v>0</v>
      </c>
      <c r="D112" s="513">
        <v>0</v>
      </c>
      <c r="E112" s="514">
        <v>0</v>
      </c>
    </row>
    <row r="113" spans="1:5" ht="25.5">
      <c r="A113" s="515" t="s">
        <v>592</v>
      </c>
      <c r="B113" s="512" t="s">
        <v>593</v>
      </c>
      <c r="C113" s="513">
        <v>0</v>
      </c>
      <c r="D113" s="513">
        <v>0</v>
      </c>
      <c r="E113" s="514">
        <v>0</v>
      </c>
    </row>
    <row r="114" spans="1:5" ht="25.5">
      <c r="A114" s="515" t="s">
        <v>594</v>
      </c>
      <c r="B114" s="512" t="s">
        <v>595</v>
      </c>
      <c r="C114" s="513">
        <v>0</v>
      </c>
      <c r="D114" s="513">
        <v>0</v>
      </c>
      <c r="E114" s="514">
        <v>0</v>
      </c>
    </row>
    <row r="115" spans="1:5" ht="25.5">
      <c r="A115" s="515" t="s">
        <v>596</v>
      </c>
      <c r="B115" s="512" t="s">
        <v>597</v>
      </c>
      <c r="C115" s="513">
        <v>0</v>
      </c>
      <c r="D115" s="513">
        <v>0</v>
      </c>
      <c r="E115" s="514">
        <v>0</v>
      </c>
    </row>
    <row r="116" spans="1:5" ht="25.5">
      <c r="A116" s="515" t="s">
        <v>598</v>
      </c>
      <c r="B116" s="512" t="s">
        <v>599</v>
      </c>
      <c r="C116" s="513">
        <v>0</v>
      </c>
      <c r="D116" s="513">
        <v>0</v>
      </c>
      <c r="E116" s="514">
        <v>0</v>
      </c>
    </row>
    <row r="117" spans="1:5" ht="25.5">
      <c r="A117" s="515" t="s">
        <v>600</v>
      </c>
      <c r="B117" s="512" t="s">
        <v>601</v>
      </c>
      <c r="C117" s="513">
        <v>0</v>
      </c>
      <c r="D117" s="513">
        <v>0</v>
      </c>
      <c r="E117" s="514">
        <v>0</v>
      </c>
    </row>
    <row r="118" spans="1:5" ht="25.5">
      <c r="A118" s="515" t="s">
        <v>602</v>
      </c>
      <c r="B118" s="512" t="s">
        <v>603</v>
      </c>
      <c r="C118" s="513">
        <v>0</v>
      </c>
      <c r="D118" s="513">
        <v>0</v>
      </c>
      <c r="E118" s="514">
        <v>0</v>
      </c>
    </row>
    <row r="119" spans="1:5" ht="25.5">
      <c r="A119" s="515" t="s">
        <v>604</v>
      </c>
      <c r="B119" s="512" t="s">
        <v>605</v>
      </c>
      <c r="C119" s="513">
        <v>0</v>
      </c>
      <c r="D119" s="513">
        <v>0</v>
      </c>
      <c r="E119" s="514">
        <v>0</v>
      </c>
    </row>
    <row r="120" spans="1:5" ht="25.5">
      <c r="A120" s="515" t="s">
        <v>606</v>
      </c>
      <c r="B120" s="512" t="s">
        <v>607</v>
      </c>
      <c r="C120" s="513">
        <v>0</v>
      </c>
      <c r="D120" s="513">
        <v>0</v>
      </c>
      <c r="E120" s="514">
        <v>0</v>
      </c>
    </row>
    <row r="121" spans="1:5" ht="25.5">
      <c r="A121" s="515" t="s">
        <v>608</v>
      </c>
      <c r="B121" s="512" t="s">
        <v>609</v>
      </c>
      <c r="C121" s="513">
        <v>0</v>
      </c>
      <c r="D121" s="513">
        <v>0</v>
      </c>
      <c r="E121" s="514">
        <v>0</v>
      </c>
    </row>
    <row r="122" spans="1:5" ht="25.5">
      <c r="A122" s="515" t="s">
        <v>610</v>
      </c>
      <c r="B122" s="512" t="s">
        <v>611</v>
      </c>
      <c r="C122" s="513">
        <v>0</v>
      </c>
      <c r="D122" s="513">
        <v>0</v>
      </c>
      <c r="E122" s="514">
        <v>0</v>
      </c>
    </row>
    <row r="123" spans="1:5" ht="25.5">
      <c r="A123" s="516" t="s">
        <v>612</v>
      </c>
      <c r="B123" s="517" t="s">
        <v>613</v>
      </c>
      <c r="C123" s="518">
        <v>0</v>
      </c>
      <c r="D123" s="518">
        <v>0</v>
      </c>
      <c r="E123" s="519">
        <v>0</v>
      </c>
    </row>
    <row r="124" spans="1:5">
      <c r="A124" s="515" t="s">
        <v>614</v>
      </c>
      <c r="B124" s="512" t="s">
        <v>615</v>
      </c>
      <c r="C124" s="513">
        <v>0</v>
      </c>
      <c r="D124" s="513">
        <v>0</v>
      </c>
      <c r="E124" s="514">
        <v>0</v>
      </c>
    </row>
    <row r="125" spans="1:5" ht="25.5">
      <c r="A125" s="515" t="s">
        <v>616</v>
      </c>
      <c r="B125" s="512" t="s">
        <v>617</v>
      </c>
      <c r="C125" s="513">
        <v>0</v>
      </c>
      <c r="D125" s="513">
        <v>0</v>
      </c>
      <c r="E125" s="514">
        <v>0</v>
      </c>
    </row>
    <row r="126" spans="1:5">
      <c r="A126" s="515" t="s">
        <v>618</v>
      </c>
      <c r="B126" s="512" t="s">
        <v>619</v>
      </c>
      <c r="C126" s="513">
        <v>0</v>
      </c>
      <c r="D126" s="513">
        <v>0</v>
      </c>
      <c r="E126" s="514">
        <v>0</v>
      </c>
    </row>
    <row r="127" spans="1:5" ht="25.5">
      <c r="A127" s="515" t="s">
        <v>620</v>
      </c>
      <c r="B127" s="512" t="s">
        <v>621</v>
      </c>
      <c r="C127" s="513">
        <v>0</v>
      </c>
      <c r="D127" s="513">
        <v>0</v>
      </c>
      <c r="E127" s="514">
        <v>0</v>
      </c>
    </row>
    <row r="128" spans="1:5" ht="25.5">
      <c r="A128" s="515" t="s">
        <v>622</v>
      </c>
      <c r="B128" s="512" t="s">
        <v>623</v>
      </c>
      <c r="C128" s="513">
        <v>0</v>
      </c>
      <c r="D128" s="513">
        <v>0</v>
      </c>
      <c r="E128" s="514">
        <v>0</v>
      </c>
    </row>
    <row r="129" spans="1:5" ht="25.5">
      <c r="A129" s="515" t="s">
        <v>624</v>
      </c>
      <c r="B129" s="512" t="s">
        <v>625</v>
      </c>
      <c r="C129" s="513">
        <v>0</v>
      </c>
      <c r="D129" s="513">
        <v>0</v>
      </c>
      <c r="E129" s="514">
        <v>0</v>
      </c>
    </row>
    <row r="130" spans="1:5">
      <c r="A130" s="515" t="s">
        <v>626</v>
      </c>
      <c r="B130" s="512" t="s">
        <v>627</v>
      </c>
      <c r="C130" s="513">
        <v>0</v>
      </c>
      <c r="D130" s="513">
        <v>0</v>
      </c>
      <c r="E130" s="514">
        <v>0</v>
      </c>
    </row>
    <row r="131" spans="1:5">
      <c r="A131" s="515" t="s">
        <v>628</v>
      </c>
      <c r="B131" s="512" t="s">
        <v>629</v>
      </c>
      <c r="C131" s="513">
        <v>0</v>
      </c>
      <c r="D131" s="513">
        <v>0</v>
      </c>
      <c r="E131" s="514">
        <v>0</v>
      </c>
    </row>
    <row r="132" spans="1:5" ht="25.5">
      <c r="A132" s="515" t="s">
        <v>630</v>
      </c>
      <c r="B132" s="512" t="s">
        <v>631</v>
      </c>
      <c r="C132" s="513">
        <v>0</v>
      </c>
      <c r="D132" s="513">
        <v>0</v>
      </c>
      <c r="E132" s="514">
        <v>0</v>
      </c>
    </row>
    <row r="133" spans="1:5" ht="25.5">
      <c r="A133" s="515" t="s">
        <v>632</v>
      </c>
      <c r="B133" s="512" t="s">
        <v>633</v>
      </c>
      <c r="C133" s="513">
        <v>0</v>
      </c>
      <c r="D133" s="513">
        <v>0</v>
      </c>
      <c r="E133" s="514">
        <v>0</v>
      </c>
    </row>
    <row r="134" spans="1:5" ht="25.5">
      <c r="A134" s="515" t="s">
        <v>634</v>
      </c>
      <c r="B134" s="512" t="s">
        <v>635</v>
      </c>
      <c r="C134" s="513">
        <v>0</v>
      </c>
      <c r="D134" s="513">
        <v>0</v>
      </c>
      <c r="E134" s="514">
        <v>0</v>
      </c>
    </row>
    <row r="135" spans="1:5" ht="25.5">
      <c r="A135" s="515" t="s">
        <v>636</v>
      </c>
      <c r="B135" s="512" t="s">
        <v>637</v>
      </c>
      <c r="C135" s="513">
        <v>0</v>
      </c>
      <c r="D135" s="513">
        <v>0</v>
      </c>
      <c r="E135" s="514">
        <v>0</v>
      </c>
    </row>
    <row r="136" spans="1:5" ht="25.5">
      <c r="A136" s="515" t="s">
        <v>638</v>
      </c>
      <c r="B136" s="512" t="s">
        <v>639</v>
      </c>
      <c r="C136" s="513">
        <v>0</v>
      </c>
      <c r="D136" s="513">
        <v>0</v>
      </c>
      <c r="E136" s="514">
        <v>0</v>
      </c>
    </row>
    <row r="137" spans="1:5" ht="25.5">
      <c r="A137" s="515" t="s">
        <v>640</v>
      </c>
      <c r="B137" s="512" t="s">
        <v>641</v>
      </c>
      <c r="C137" s="513">
        <v>0</v>
      </c>
      <c r="D137" s="513">
        <v>0</v>
      </c>
      <c r="E137" s="514">
        <v>0</v>
      </c>
    </row>
    <row r="138" spans="1:5" ht="25.5">
      <c r="A138" s="515" t="s">
        <v>642</v>
      </c>
      <c r="B138" s="512" t="s">
        <v>643</v>
      </c>
      <c r="C138" s="513">
        <v>0</v>
      </c>
      <c r="D138" s="513">
        <v>0</v>
      </c>
      <c r="E138" s="514">
        <v>0</v>
      </c>
    </row>
    <row r="139" spans="1:5" ht="25.5">
      <c r="A139" s="515" t="s">
        <v>644</v>
      </c>
      <c r="B139" s="512" t="s">
        <v>645</v>
      </c>
      <c r="C139" s="513">
        <v>0</v>
      </c>
      <c r="D139" s="513">
        <v>0</v>
      </c>
      <c r="E139" s="514">
        <v>0</v>
      </c>
    </row>
    <row r="140" spans="1:5" ht="25.5">
      <c r="A140" s="515" t="s">
        <v>646</v>
      </c>
      <c r="B140" s="512" t="s">
        <v>647</v>
      </c>
      <c r="C140" s="513">
        <v>0</v>
      </c>
      <c r="D140" s="513">
        <v>0</v>
      </c>
      <c r="E140" s="514">
        <v>0</v>
      </c>
    </row>
    <row r="141" spans="1:5" ht="25.5">
      <c r="A141" s="515" t="s">
        <v>648</v>
      </c>
      <c r="B141" s="512" t="s">
        <v>649</v>
      </c>
      <c r="C141" s="513">
        <v>0</v>
      </c>
      <c r="D141" s="513">
        <v>0</v>
      </c>
      <c r="E141" s="514">
        <v>0</v>
      </c>
    </row>
    <row r="142" spans="1:5" ht="25.5">
      <c r="A142" s="515" t="s">
        <v>650</v>
      </c>
      <c r="B142" s="512" t="s">
        <v>651</v>
      </c>
      <c r="C142" s="513">
        <v>0</v>
      </c>
      <c r="D142" s="513">
        <v>0</v>
      </c>
      <c r="E142" s="514">
        <v>0</v>
      </c>
    </row>
    <row r="143" spans="1:5" ht="25.5">
      <c r="A143" s="516" t="s">
        <v>652</v>
      </c>
      <c r="B143" s="517" t="s">
        <v>653</v>
      </c>
      <c r="C143" s="518">
        <v>0</v>
      </c>
      <c r="D143" s="518">
        <v>0</v>
      </c>
      <c r="E143" s="519">
        <v>0</v>
      </c>
    </row>
    <row r="144" spans="1:5">
      <c r="A144" s="515" t="s">
        <v>654</v>
      </c>
      <c r="B144" s="512" t="s">
        <v>655</v>
      </c>
      <c r="C144" s="513">
        <v>0</v>
      </c>
      <c r="D144" s="513">
        <v>0</v>
      </c>
      <c r="E144" s="514">
        <v>0</v>
      </c>
    </row>
    <row r="145" spans="1:5">
      <c r="A145" s="515" t="s">
        <v>656</v>
      </c>
      <c r="B145" s="512" t="s">
        <v>657</v>
      </c>
      <c r="C145" s="513">
        <v>0</v>
      </c>
      <c r="D145" s="513">
        <v>0</v>
      </c>
      <c r="E145" s="514">
        <v>0</v>
      </c>
    </row>
    <row r="146" spans="1:5">
      <c r="A146" s="515" t="s">
        <v>658</v>
      </c>
      <c r="B146" s="512" t="s">
        <v>659</v>
      </c>
      <c r="C146" s="513">
        <v>0</v>
      </c>
      <c r="D146" s="513">
        <v>0</v>
      </c>
      <c r="E146" s="514">
        <v>0</v>
      </c>
    </row>
    <row r="147" spans="1:5">
      <c r="A147" s="515" t="s">
        <v>660</v>
      </c>
      <c r="B147" s="512" t="s">
        <v>661</v>
      </c>
      <c r="C147" s="513">
        <v>0</v>
      </c>
      <c r="D147" s="513">
        <v>0</v>
      </c>
      <c r="E147" s="514">
        <v>0</v>
      </c>
    </row>
    <row r="148" spans="1:5" ht="25.5">
      <c r="A148" s="515" t="s">
        <v>662</v>
      </c>
      <c r="B148" s="512" t="s">
        <v>663</v>
      </c>
      <c r="C148" s="513">
        <v>0</v>
      </c>
      <c r="D148" s="513">
        <v>0</v>
      </c>
      <c r="E148" s="514">
        <v>0</v>
      </c>
    </row>
    <row r="149" spans="1:5" ht="25.5">
      <c r="A149" s="515" t="s">
        <v>664</v>
      </c>
      <c r="B149" s="512" t="s">
        <v>665</v>
      </c>
      <c r="C149" s="513">
        <v>0</v>
      </c>
      <c r="D149" s="513">
        <v>0</v>
      </c>
      <c r="E149" s="514">
        <v>0</v>
      </c>
    </row>
    <row r="150" spans="1:5" ht="25.5">
      <c r="A150" s="515" t="s">
        <v>666</v>
      </c>
      <c r="B150" s="512" t="s">
        <v>667</v>
      </c>
      <c r="C150" s="513">
        <v>0</v>
      </c>
      <c r="D150" s="513">
        <v>0</v>
      </c>
      <c r="E150" s="514">
        <v>0</v>
      </c>
    </row>
    <row r="151" spans="1:5">
      <c r="A151" s="515" t="s">
        <v>668</v>
      </c>
      <c r="B151" s="512" t="s">
        <v>669</v>
      </c>
      <c r="C151" s="513">
        <v>0</v>
      </c>
      <c r="D151" s="513">
        <v>0</v>
      </c>
      <c r="E151" s="514">
        <v>0</v>
      </c>
    </row>
    <row r="152" spans="1:5">
      <c r="A152" s="516" t="s">
        <v>670</v>
      </c>
      <c r="B152" s="517" t="s">
        <v>671</v>
      </c>
      <c r="C152" s="518">
        <v>0</v>
      </c>
      <c r="D152" s="518">
        <v>0</v>
      </c>
      <c r="E152" s="519">
        <v>0</v>
      </c>
    </row>
    <row r="153" spans="1:5">
      <c r="A153" s="516" t="s">
        <v>672</v>
      </c>
      <c r="B153" s="517" t="s">
        <v>673</v>
      </c>
      <c r="C153" s="518">
        <v>0</v>
      </c>
      <c r="D153" s="518">
        <v>0</v>
      </c>
      <c r="E153" s="519">
        <v>0</v>
      </c>
    </row>
    <row r="154" spans="1:5">
      <c r="A154" s="516" t="s">
        <v>674</v>
      </c>
      <c r="B154" s="517" t="s">
        <v>675</v>
      </c>
      <c r="C154" s="518">
        <v>0</v>
      </c>
      <c r="D154" s="518">
        <v>0</v>
      </c>
      <c r="E154" s="519">
        <v>0</v>
      </c>
    </row>
    <row r="155" spans="1:5">
      <c r="A155" s="515" t="s">
        <v>676</v>
      </c>
      <c r="B155" s="512" t="s">
        <v>677</v>
      </c>
      <c r="C155" s="513">
        <v>0</v>
      </c>
      <c r="D155" s="513">
        <v>0</v>
      </c>
      <c r="E155" s="514">
        <v>0</v>
      </c>
    </row>
    <row r="156" spans="1:5">
      <c r="A156" s="515" t="s">
        <v>678</v>
      </c>
      <c r="B156" s="512" t="s">
        <v>679</v>
      </c>
      <c r="C156" s="513">
        <v>0</v>
      </c>
      <c r="D156" s="513">
        <v>0</v>
      </c>
      <c r="E156" s="514">
        <v>0</v>
      </c>
    </row>
    <row r="157" spans="1:5">
      <c r="A157" s="515" t="s">
        <v>680</v>
      </c>
      <c r="B157" s="512" t="s">
        <v>681</v>
      </c>
      <c r="C157" s="513">
        <v>0</v>
      </c>
      <c r="D157" s="513">
        <v>0</v>
      </c>
      <c r="E157" s="514">
        <v>0</v>
      </c>
    </row>
    <row r="158" spans="1:5">
      <c r="A158" s="516" t="s">
        <v>682</v>
      </c>
      <c r="B158" s="517" t="s">
        <v>683</v>
      </c>
      <c r="C158" s="518">
        <v>0</v>
      </c>
      <c r="D158" s="518">
        <v>0</v>
      </c>
      <c r="E158" s="519">
        <v>0</v>
      </c>
    </row>
    <row r="159" spans="1:5" ht="13.5" thickBot="1">
      <c r="A159" s="522" t="s">
        <v>684</v>
      </c>
      <c r="B159" s="523" t="s">
        <v>685</v>
      </c>
      <c r="C159" s="524">
        <v>1512</v>
      </c>
      <c r="D159" s="524">
        <v>0</v>
      </c>
      <c r="E159" s="525">
        <v>1468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43" orientation="portrait" horizontalDpi="300" verticalDpi="300" r:id="rId1"/>
  <headerFooter alignWithMargins="0">
    <oddHeader>&amp;C&amp;"MS Sans Serif,Félkövér"&amp;12PESTERZSÉBETI LENGYEL NEMZETISÉGI ÖNKORMÁNYZAT 2014. évi MÉRLEG&amp;R10. sz. melléklet</oddHeader>
  </headerFooter>
  <rowBreaks count="1" manualBreakCount="1"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Normal="100" zoomScaleSheetLayoutView="100" workbookViewId="0">
      <pane ySplit="3" topLeftCell="A7" activePane="bottomLeft" state="frozen"/>
      <selection activeCell="K16" sqref="K16"/>
      <selection pane="bottomLeft" activeCell="K16" sqref="K16"/>
    </sheetView>
  </sheetViews>
  <sheetFormatPr defaultRowHeight="12.75"/>
  <cols>
    <col min="1" max="1" width="8.140625" style="435" customWidth="1"/>
    <col min="2" max="2" width="82" style="435" customWidth="1"/>
    <col min="3" max="5" width="19.140625" style="435" customWidth="1"/>
    <col min="6" max="16384" width="9.140625" style="435"/>
  </cols>
  <sheetData>
    <row r="1" spans="1:5" ht="25.5" customHeight="1" thickBot="1">
      <c r="A1" s="791" t="s">
        <v>748</v>
      </c>
      <c r="B1" s="792"/>
      <c r="C1" s="792"/>
      <c r="D1" s="792"/>
      <c r="E1" s="793"/>
    </row>
    <row r="2" spans="1:5" ht="15.75">
      <c r="A2" s="537"/>
      <c r="B2" s="538" t="s">
        <v>223</v>
      </c>
      <c r="C2" s="538" t="s">
        <v>374</v>
      </c>
      <c r="D2" s="538" t="s">
        <v>375</v>
      </c>
      <c r="E2" s="539" t="s">
        <v>376</v>
      </c>
    </row>
    <row r="3" spans="1:5" ht="15.75" thickBot="1">
      <c r="A3" s="536"/>
      <c r="B3" s="531"/>
      <c r="C3" s="531"/>
      <c r="D3" s="531"/>
      <c r="E3" s="532"/>
    </row>
    <row r="4" spans="1:5">
      <c r="A4" s="508" t="s">
        <v>378</v>
      </c>
      <c r="B4" s="509" t="s">
        <v>726</v>
      </c>
      <c r="C4" s="510">
        <v>0</v>
      </c>
      <c r="D4" s="510">
        <v>0</v>
      </c>
      <c r="E4" s="511">
        <v>0</v>
      </c>
    </row>
    <row r="5" spans="1:5">
      <c r="A5" s="515" t="s">
        <v>380</v>
      </c>
      <c r="B5" s="512" t="s">
        <v>725</v>
      </c>
      <c r="C5" s="513">
        <v>0</v>
      </c>
      <c r="D5" s="513">
        <v>0</v>
      </c>
      <c r="E5" s="514">
        <v>0</v>
      </c>
    </row>
    <row r="6" spans="1:5">
      <c r="A6" s="515" t="s">
        <v>382</v>
      </c>
      <c r="B6" s="512" t="s">
        <v>724</v>
      </c>
      <c r="C6" s="513">
        <v>0</v>
      </c>
      <c r="D6" s="513">
        <v>0</v>
      </c>
      <c r="E6" s="514">
        <v>0</v>
      </c>
    </row>
    <row r="7" spans="1:5">
      <c r="A7" s="516" t="s">
        <v>384</v>
      </c>
      <c r="B7" s="517" t="s">
        <v>723</v>
      </c>
      <c r="C7" s="518">
        <v>0</v>
      </c>
      <c r="D7" s="518">
        <v>0</v>
      </c>
      <c r="E7" s="519">
        <v>0</v>
      </c>
    </row>
    <row r="8" spans="1:5">
      <c r="A8" s="515" t="s">
        <v>386</v>
      </c>
      <c r="B8" s="512" t="s">
        <v>722</v>
      </c>
      <c r="C8" s="513">
        <v>0</v>
      </c>
      <c r="D8" s="513">
        <v>0</v>
      </c>
      <c r="E8" s="514">
        <v>0</v>
      </c>
    </row>
    <row r="9" spans="1:5">
      <c r="A9" s="515" t="s">
        <v>388</v>
      </c>
      <c r="B9" s="512" t="s">
        <v>721</v>
      </c>
      <c r="C9" s="513">
        <v>0</v>
      </c>
      <c r="D9" s="513">
        <v>0</v>
      </c>
      <c r="E9" s="514">
        <v>0</v>
      </c>
    </row>
    <row r="10" spans="1:5">
      <c r="A10" s="516" t="s">
        <v>390</v>
      </c>
      <c r="B10" s="517" t="s">
        <v>720</v>
      </c>
      <c r="C10" s="518">
        <v>0</v>
      </c>
      <c r="D10" s="518">
        <v>0</v>
      </c>
      <c r="E10" s="519">
        <v>0</v>
      </c>
    </row>
    <row r="11" spans="1:5">
      <c r="A11" s="515" t="s">
        <v>392</v>
      </c>
      <c r="B11" s="512" t="s">
        <v>719</v>
      </c>
      <c r="C11" s="513">
        <v>0</v>
      </c>
      <c r="D11" s="513">
        <v>0</v>
      </c>
      <c r="E11" s="514">
        <v>0</v>
      </c>
    </row>
    <row r="12" spans="1:5">
      <c r="A12" s="515" t="s">
        <v>394</v>
      </c>
      <c r="B12" s="512" t="s">
        <v>718</v>
      </c>
      <c r="C12" s="513">
        <v>0</v>
      </c>
      <c r="D12" s="513">
        <v>0</v>
      </c>
      <c r="E12" s="514">
        <v>1639</v>
      </c>
    </row>
    <row r="13" spans="1:5">
      <c r="A13" s="515" t="s">
        <v>396</v>
      </c>
      <c r="B13" s="512" t="s">
        <v>717</v>
      </c>
      <c r="C13" s="513">
        <v>0</v>
      </c>
      <c r="D13" s="513">
        <v>0</v>
      </c>
      <c r="E13" s="514"/>
    </row>
    <row r="14" spans="1:5">
      <c r="A14" s="516" t="s">
        <v>398</v>
      </c>
      <c r="B14" s="517" t="s">
        <v>716</v>
      </c>
      <c r="C14" s="518">
        <v>0</v>
      </c>
      <c r="D14" s="518">
        <v>0</v>
      </c>
      <c r="E14" s="519">
        <v>1639</v>
      </c>
    </row>
    <row r="15" spans="1:5">
      <c r="A15" s="515" t="s">
        <v>400</v>
      </c>
      <c r="B15" s="512" t="s">
        <v>715</v>
      </c>
      <c r="C15" s="513">
        <v>0</v>
      </c>
      <c r="D15" s="513">
        <v>0</v>
      </c>
      <c r="E15" s="514">
        <v>2</v>
      </c>
    </row>
    <row r="16" spans="1:5">
      <c r="A16" s="515" t="s">
        <v>402</v>
      </c>
      <c r="B16" s="512" t="s">
        <v>714</v>
      </c>
      <c r="C16" s="513">
        <v>0</v>
      </c>
      <c r="D16" s="513">
        <v>0</v>
      </c>
      <c r="E16" s="514">
        <v>518</v>
      </c>
    </row>
    <row r="17" spans="1:5">
      <c r="A17" s="515" t="s">
        <v>404</v>
      </c>
      <c r="B17" s="512" t="s">
        <v>713</v>
      </c>
      <c r="C17" s="513">
        <v>0</v>
      </c>
      <c r="D17" s="513">
        <v>0</v>
      </c>
      <c r="E17" s="514">
        <v>0</v>
      </c>
    </row>
    <row r="18" spans="1:5">
      <c r="A18" s="515" t="s">
        <v>406</v>
      </c>
      <c r="B18" s="512" t="s">
        <v>712</v>
      </c>
      <c r="C18" s="513">
        <v>0</v>
      </c>
      <c r="D18" s="513">
        <v>0</v>
      </c>
      <c r="E18" s="514">
        <v>0</v>
      </c>
    </row>
    <row r="19" spans="1:5">
      <c r="A19" s="516" t="s">
        <v>408</v>
      </c>
      <c r="B19" s="517" t="s">
        <v>711</v>
      </c>
      <c r="C19" s="518">
        <v>0</v>
      </c>
      <c r="D19" s="518">
        <v>0</v>
      </c>
      <c r="E19" s="519">
        <f>SUM(E15:E18)</f>
        <v>520</v>
      </c>
    </row>
    <row r="20" spans="1:5">
      <c r="A20" s="515" t="s">
        <v>410</v>
      </c>
      <c r="B20" s="512" t="s">
        <v>710</v>
      </c>
      <c r="C20" s="513">
        <v>0</v>
      </c>
      <c r="D20" s="513">
        <v>0</v>
      </c>
      <c r="E20" s="514">
        <v>0</v>
      </c>
    </row>
    <row r="21" spans="1:5">
      <c r="A21" s="515" t="s">
        <v>412</v>
      </c>
      <c r="B21" s="512" t="s">
        <v>709</v>
      </c>
      <c r="C21" s="513">
        <v>0</v>
      </c>
      <c r="D21" s="513">
        <v>0</v>
      </c>
      <c r="E21" s="514">
        <v>639</v>
      </c>
    </row>
    <row r="22" spans="1:5">
      <c r="A22" s="515" t="s">
        <v>414</v>
      </c>
      <c r="B22" s="512" t="s">
        <v>708</v>
      </c>
      <c r="C22" s="513">
        <v>0</v>
      </c>
      <c r="D22" s="513">
        <v>0</v>
      </c>
      <c r="E22" s="514">
        <v>75</v>
      </c>
    </row>
    <row r="23" spans="1:5">
      <c r="A23" s="516" t="s">
        <v>416</v>
      </c>
      <c r="B23" s="517" t="s">
        <v>707</v>
      </c>
      <c r="C23" s="518">
        <v>0</v>
      </c>
      <c r="D23" s="518">
        <v>0</v>
      </c>
      <c r="E23" s="519">
        <f>SUM(E20:E22)</f>
        <v>714</v>
      </c>
    </row>
    <row r="24" spans="1:5">
      <c r="A24" s="516" t="s">
        <v>418</v>
      </c>
      <c r="B24" s="517" t="s">
        <v>706</v>
      </c>
      <c r="C24" s="518">
        <v>0</v>
      </c>
      <c r="D24" s="518">
        <v>0</v>
      </c>
      <c r="E24" s="519">
        <v>136</v>
      </c>
    </row>
    <row r="25" spans="1:5">
      <c r="A25" s="516" t="s">
        <v>420</v>
      </c>
      <c r="B25" s="517" t="s">
        <v>705</v>
      </c>
      <c r="C25" s="518">
        <v>0</v>
      </c>
      <c r="D25" s="518">
        <v>0</v>
      </c>
      <c r="E25" s="519">
        <v>313</v>
      </c>
    </row>
    <row r="26" spans="1:5">
      <c r="A26" s="516" t="s">
        <v>422</v>
      </c>
      <c r="B26" s="517" t="s">
        <v>704</v>
      </c>
      <c r="C26" s="518">
        <v>0</v>
      </c>
      <c r="D26" s="518">
        <v>0</v>
      </c>
      <c r="E26" s="519">
        <f>SUM(E7+E10+E14-(E19+E23+E24+E25))</f>
        <v>-44</v>
      </c>
    </row>
    <row r="27" spans="1:5">
      <c r="A27" s="515" t="s">
        <v>424</v>
      </c>
      <c r="B27" s="512" t="s">
        <v>703</v>
      </c>
      <c r="C27" s="513">
        <v>0</v>
      </c>
      <c r="D27" s="513">
        <v>0</v>
      </c>
      <c r="E27" s="514">
        <v>0</v>
      </c>
    </row>
    <row r="28" spans="1:5">
      <c r="A28" s="515" t="s">
        <v>426</v>
      </c>
      <c r="B28" s="512" t="s">
        <v>702</v>
      </c>
      <c r="C28" s="513">
        <v>0</v>
      </c>
      <c r="D28" s="513">
        <v>0</v>
      </c>
      <c r="E28" s="514">
        <v>0</v>
      </c>
    </row>
    <row r="29" spans="1:5">
      <c r="A29" s="515" t="s">
        <v>428</v>
      </c>
      <c r="B29" s="512" t="s">
        <v>701</v>
      </c>
      <c r="C29" s="513">
        <v>0</v>
      </c>
      <c r="D29" s="513">
        <v>0</v>
      </c>
      <c r="E29" s="514">
        <v>0</v>
      </c>
    </row>
    <row r="30" spans="1:5">
      <c r="A30" s="515" t="s">
        <v>430</v>
      </c>
      <c r="B30" s="512" t="s">
        <v>700</v>
      </c>
      <c r="C30" s="513">
        <v>0</v>
      </c>
      <c r="D30" s="513">
        <v>0</v>
      </c>
      <c r="E30" s="514">
        <v>0</v>
      </c>
    </row>
    <row r="31" spans="1:5">
      <c r="A31" s="516" t="s">
        <v>432</v>
      </c>
      <c r="B31" s="517" t="s">
        <v>699</v>
      </c>
      <c r="C31" s="518">
        <v>0</v>
      </c>
      <c r="D31" s="518">
        <v>0</v>
      </c>
      <c r="E31" s="519">
        <v>0</v>
      </c>
    </row>
    <row r="32" spans="1:5">
      <c r="A32" s="515" t="s">
        <v>434</v>
      </c>
      <c r="B32" s="512" t="s">
        <v>698</v>
      </c>
      <c r="C32" s="513">
        <v>0</v>
      </c>
      <c r="D32" s="513">
        <v>0</v>
      </c>
      <c r="E32" s="514">
        <v>0</v>
      </c>
    </row>
    <row r="33" spans="1:5">
      <c r="A33" s="515" t="s">
        <v>436</v>
      </c>
      <c r="B33" s="512" t="s">
        <v>697</v>
      </c>
      <c r="C33" s="513">
        <v>0</v>
      </c>
      <c r="D33" s="513">
        <v>0</v>
      </c>
      <c r="E33" s="514">
        <v>0</v>
      </c>
    </row>
    <row r="34" spans="1:5">
      <c r="A34" s="515" t="s">
        <v>438</v>
      </c>
      <c r="B34" s="512" t="s">
        <v>696</v>
      </c>
      <c r="C34" s="513">
        <v>0</v>
      </c>
      <c r="D34" s="513">
        <v>0</v>
      </c>
      <c r="E34" s="514">
        <v>0</v>
      </c>
    </row>
    <row r="35" spans="1:5">
      <c r="A35" s="515" t="s">
        <v>440</v>
      </c>
      <c r="B35" s="512" t="s">
        <v>695</v>
      </c>
      <c r="C35" s="513">
        <v>0</v>
      </c>
      <c r="D35" s="513">
        <v>0</v>
      </c>
      <c r="E35" s="514">
        <v>0</v>
      </c>
    </row>
    <row r="36" spans="1:5">
      <c r="A36" s="516" t="s">
        <v>442</v>
      </c>
      <c r="B36" s="517" t="s">
        <v>694</v>
      </c>
      <c r="C36" s="518">
        <v>0</v>
      </c>
      <c r="D36" s="518">
        <v>0</v>
      </c>
      <c r="E36" s="519">
        <v>0</v>
      </c>
    </row>
    <row r="37" spans="1:5">
      <c r="A37" s="516" t="s">
        <v>444</v>
      </c>
      <c r="B37" s="517" t="s">
        <v>693</v>
      </c>
      <c r="C37" s="518">
        <v>0</v>
      </c>
      <c r="D37" s="518">
        <v>0</v>
      </c>
      <c r="E37" s="519">
        <v>0</v>
      </c>
    </row>
    <row r="38" spans="1:5">
      <c r="A38" s="516" t="s">
        <v>446</v>
      </c>
      <c r="B38" s="517" t="s">
        <v>692</v>
      </c>
      <c r="C38" s="518">
        <v>0</v>
      </c>
      <c r="D38" s="518">
        <v>0</v>
      </c>
      <c r="E38" s="519">
        <v>-44</v>
      </c>
    </row>
    <row r="39" spans="1:5">
      <c r="A39" s="515" t="s">
        <v>448</v>
      </c>
      <c r="B39" s="512" t="s">
        <v>691</v>
      </c>
      <c r="C39" s="513">
        <v>0</v>
      </c>
      <c r="D39" s="513">
        <v>0</v>
      </c>
      <c r="E39" s="514">
        <v>0</v>
      </c>
    </row>
    <row r="40" spans="1:5">
      <c r="A40" s="515" t="s">
        <v>450</v>
      </c>
      <c r="B40" s="512" t="s">
        <v>690</v>
      </c>
      <c r="C40" s="513">
        <v>0</v>
      </c>
      <c r="D40" s="513">
        <v>0</v>
      </c>
      <c r="E40" s="514">
        <v>0</v>
      </c>
    </row>
    <row r="41" spans="1:5">
      <c r="A41" s="516" t="s">
        <v>452</v>
      </c>
      <c r="B41" s="517" t="s">
        <v>689</v>
      </c>
      <c r="C41" s="518">
        <v>0</v>
      </c>
      <c r="D41" s="518">
        <v>0</v>
      </c>
      <c r="E41" s="519">
        <v>0</v>
      </c>
    </row>
    <row r="42" spans="1:5">
      <c r="A42" s="516" t="s">
        <v>454</v>
      </c>
      <c r="B42" s="517" t="s">
        <v>688</v>
      </c>
      <c r="C42" s="518">
        <v>0</v>
      </c>
      <c r="D42" s="518">
        <v>0</v>
      </c>
      <c r="E42" s="519">
        <v>0</v>
      </c>
    </row>
    <row r="43" spans="1:5">
      <c r="A43" s="516" t="s">
        <v>456</v>
      </c>
      <c r="B43" s="517" t="s">
        <v>687</v>
      </c>
      <c r="C43" s="518">
        <v>0</v>
      </c>
      <c r="D43" s="518">
        <v>0</v>
      </c>
      <c r="E43" s="519">
        <v>0</v>
      </c>
    </row>
    <row r="44" spans="1:5" ht="13.5" thickBot="1">
      <c r="A44" s="522" t="s">
        <v>458</v>
      </c>
      <c r="B44" s="523" t="s">
        <v>686</v>
      </c>
      <c r="C44" s="524">
        <v>0</v>
      </c>
      <c r="D44" s="524">
        <v>0</v>
      </c>
      <c r="E44" s="525">
        <v>-44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1" orientation="portrait" horizontalDpi="300" verticalDpi="300" r:id="rId1"/>
  <headerFooter alignWithMargins="0">
    <oddHeader>&amp;CPESTERZSÉBETI LENGYEL NEMZETISÉGI ÖNKORMÁNYZAT 2014. évi EREDMÉNYKIMUTATÁSA&amp;R11.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Normal="100" zoomScaleSheetLayoutView="100" workbookViewId="0">
      <pane ySplit="3" topLeftCell="A4" activePane="bottomLeft" state="frozen"/>
      <selection activeCell="K16" sqref="K16"/>
      <selection pane="bottomLeft" activeCell="K16" sqref="K16"/>
    </sheetView>
  </sheetViews>
  <sheetFormatPr defaultRowHeight="12.75"/>
  <cols>
    <col min="1" max="1" width="8.140625" style="435" customWidth="1"/>
    <col min="2" max="2" width="82" style="435" customWidth="1"/>
    <col min="3" max="3" width="19.140625" style="435" customWidth="1"/>
    <col min="4" max="256" width="9.140625" style="435"/>
    <col min="257" max="257" width="8.140625" style="435" customWidth="1"/>
    <col min="258" max="258" width="82" style="435" customWidth="1"/>
    <col min="259" max="259" width="19.140625" style="435" customWidth="1"/>
    <col min="260" max="512" width="9.140625" style="435"/>
    <col min="513" max="513" width="8.140625" style="435" customWidth="1"/>
    <col min="514" max="514" width="82" style="435" customWidth="1"/>
    <col min="515" max="515" width="19.140625" style="435" customWidth="1"/>
    <col min="516" max="768" width="9.140625" style="435"/>
    <col min="769" max="769" width="8.140625" style="435" customWidth="1"/>
    <col min="770" max="770" width="82" style="435" customWidth="1"/>
    <col min="771" max="771" width="19.140625" style="435" customWidth="1"/>
    <col min="772" max="1024" width="9.140625" style="435"/>
    <col min="1025" max="1025" width="8.140625" style="435" customWidth="1"/>
    <col min="1026" max="1026" width="82" style="435" customWidth="1"/>
    <col min="1027" max="1027" width="19.140625" style="435" customWidth="1"/>
    <col min="1028" max="1280" width="9.140625" style="435"/>
    <col min="1281" max="1281" width="8.140625" style="435" customWidth="1"/>
    <col min="1282" max="1282" width="82" style="435" customWidth="1"/>
    <col min="1283" max="1283" width="19.140625" style="435" customWidth="1"/>
    <col min="1284" max="1536" width="9.140625" style="435"/>
    <col min="1537" max="1537" width="8.140625" style="435" customWidth="1"/>
    <col min="1538" max="1538" width="82" style="435" customWidth="1"/>
    <col min="1539" max="1539" width="19.140625" style="435" customWidth="1"/>
    <col min="1540" max="1792" width="9.140625" style="435"/>
    <col min="1793" max="1793" width="8.140625" style="435" customWidth="1"/>
    <col min="1794" max="1794" width="82" style="435" customWidth="1"/>
    <col min="1795" max="1795" width="19.140625" style="435" customWidth="1"/>
    <col min="1796" max="2048" width="9.140625" style="435"/>
    <col min="2049" max="2049" width="8.140625" style="435" customWidth="1"/>
    <col min="2050" max="2050" width="82" style="435" customWidth="1"/>
    <col min="2051" max="2051" width="19.140625" style="435" customWidth="1"/>
    <col min="2052" max="2304" width="9.140625" style="435"/>
    <col min="2305" max="2305" width="8.140625" style="435" customWidth="1"/>
    <col min="2306" max="2306" width="82" style="435" customWidth="1"/>
    <col min="2307" max="2307" width="19.140625" style="435" customWidth="1"/>
    <col min="2308" max="2560" width="9.140625" style="435"/>
    <col min="2561" max="2561" width="8.140625" style="435" customWidth="1"/>
    <col min="2562" max="2562" width="82" style="435" customWidth="1"/>
    <col min="2563" max="2563" width="19.140625" style="435" customWidth="1"/>
    <col min="2564" max="2816" width="9.140625" style="435"/>
    <col min="2817" max="2817" width="8.140625" style="435" customWidth="1"/>
    <col min="2818" max="2818" width="82" style="435" customWidth="1"/>
    <col min="2819" max="2819" width="19.140625" style="435" customWidth="1"/>
    <col min="2820" max="3072" width="9.140625" style="435"/>
    <col min="3073" max="3073" width="8.140625" style="435" customWidth="1"/>
    <col min="3074" max="3074" width="82" style="435" customWidth="1"/>
    <col min="3075" max="3075" width="19.140625" style="435" customWidth="1"/>
    <col min="3076" max="3328" width="9.140625" style="435"/>
    <col min="3329" max="3329" width="8.140625" style="435" customWidth="1"/>
    <col min="3330" max="3330" width="82" style="435" customWidth="1"/>
    <col min="3331" max="3331" width="19.140625" style="435" customWidth="1"/>
    <col min="3332" max="3584" width="9.140625" style="435"/>
    <col min="3585" max="3585" width="8.140625" style="435" customWidth="1"/>
    <col min="3586" max="3586" width="82" style="435" customWidth="1"/>
    <col min="3587" max="3587" width="19.140625" style="435" customWidth="1"/>
    <col min="3588" max="3840" width="9.140625" style="435"/>
    <col min="3841" max="3841" width="8.140625" style="435" customWidth="1"/>
    <col min="3842" max="3842" width="82" style="435" customWidth="1"/>
    <col min="3843" max="3843" width="19.140625" style="435" customWidth="1"/>
    <col min="3844" max="4096" width="9.140625" style="435"/>
    <col min="4097" max="4097" width="8.140625" style="435" customWidth="1"/>
    <col min="4098" max="4098" width="82" style="435" customWidth="1"/>
    <col min="4099" max="4099" width="19.140625" style="435" customWidth="1"/>
    <col min="4100" max="4352" width="9.140625" style="435"/>
    <col min="4353" max="4353" width="8.140625" style="435" customWidth="1"/>
    <col min="4354" max="4354" width="82" style="435" customWidth="1"/>
    <col min="4355" max="4355" width="19.140625" style="435" customWidth="1"/>
    <col min="4356" max="4608" width="9.140625" style="435"/>
    <col min="4609" max="4609" width="8.140625" style="435" customWidth="1"/>
    <col min="4610" max="4610" width="82" style="435" customWidth="1"/>
    <col min="4611" max="4611" width="19.140625" style="435" customWidth="1"/>
    <col min="4612" max="4864" width="9.140625" style="435"/>
    <col min="4865" max="4865" width="8.140625" style="435" customWidth="1"/>
    <col min="4866" max="4866" width="82" style="435" customWidth="1"/>
    <col min="4867" max="4867" width="19.140625" style="435" customWidth="1"/>
    <col min="4868" max="5120" width="9.140625" style="435"/>
    <col min="5121" max="5121" width="8.140625" style="435" customWidth="1"/>
    <col min="5122" max="5122" width="82" style="435" customWidth="1"/>
    <col min="5123" max="5123" width="19.140625" style="435" customWidth="1"/>
    <col min="5124" max="5376" width="9.140625" style="435"/>
    <col min="5377" max="5377" width="8.140625" style="435" customWidth="1"/>
    <col min="5378" max="5378" width="82" style="435" customWidth="1"/>
    <col min="5379" max="5379" width="19.140625" style="435" customWidth="1"/>
    <col min="5380" max="5632" width="9.140625" style="435"/>
    <col min="5633" max="5633" width="8.140625" style="435" customWidth="1"/>
    <col min="5634" max="5634" width="82" style="435" customWidth="1"/>
    <col min="5635" max="5635" width="19.140625" style="435" customWidth="1"/>
    <col min="5636" max="5888" width="9.140625" style="435"/>
    <col min="5889" max="5889" width="8.140625" style="435" customWidth="1"/>
    <col min="5890" max="5890" width="82" style="435" customWidth="1"/>
    <col min="5891" max="5891" width="19.140625" style="435" customWidth="1"/>
    <col min="5892" max="6144" width="9.140625" style="435"/>
    <col min="6145" max="6145" width="8.140625" style="435" customWidth="1"/>
    <col min="6146" max="6146" width="82" style="435" customWidth="1"/>
    <col min="6147" max="6147" width="19.140625" style="435" customWidth="1"/>
    <col min="6148" max="6400" width="9.140625" style="435"/>
    <col min="6401" max="6401" width="8.140625" style="435" customWidth="1"/>
    <col min="6402" max="6402" width="82" style="435" customWidth="1"/>
    <col min="6403" max="6403" width="19.140625" style="435" customWidth="1"/>
    <col min="6404" max="6656" width="9.140625" style="435"/>
    <col min="6657" max="6657" width="8.140625" style="435" customWidth="1"/>
    <col min="6658" max="6658" width="82" style="435" customWidth="1"/>
    <col min="6659" max="6659" width="19.140625" style="435" customWidth="1"/>
    <col min="6660" max="6912" width="9.140625" style="435"/>
    <col min="6913" max="6913" width="8.140625" style="435" customWidth="1"/>
    <col min="6914" max="6914" width="82" style="435" customWidth="1"/>
    <col min="6915" max="6915" width="19.140625" style="435" customWidth="1"/>
    <col min="6916" max="7168" width="9.140625" style="435"/>
    <col min="7169" max="7169" width="8.140625" style="435" customWidth="1"/>
    <col min="7170" max="7170" width="82" style="435" customWidth="1"/>
    <col min="7171" max="7171" width="19.140625" style="435" customWidth="1"/>
    <col min="7172" max="7424" width="9.140625" style="435"/>
    <col min="7425" max="7425" width="8.140625" style="435" customWidth="1"/>
    <col min="7426" max="7426" width="82" style="435" customWidth="1"/>
    <col min="7427" max="7427" width="19.140625" style="435" customWidth="1"/>
    <col min="7428" max="7680" width="9.140625" style="435"/>
    <col min="7681" max="7681" width="8.140625" style="435" customWidth="1"/>
    <col min="7682" max="7682" width="82" style="435" customWidth="1"/>
    <col min="7683" max="7683" width="19.140625" style="435" customWidth="1"/>
    <col min="7684" max="7936" width="9.140625" style="435"/>
    <col min="7937" max="7937" width="8.140625" style="435" customWidth="1"/>
    <col min="7938" max="7938" width="82" style="435" customWidth="1"/>
    <col min="7939" max="7939" width="19.140625" style="435" customWidth="1"/>
    <col min="7940" max="8192" width="9.140625" style="435"/>
    <col min="8193" max="8193" width="8.140625" style="435" customWidth="1"/>
    <col min="8194" max="8194" width="82" style="435" customWidth="1"/>
    <col min="8195" max="8195" width="19.140625" style="435" customWidth="1"/>
    <col min="8196" max="8448" width="9.140625" style="435"/>
    <col min="8449" max="8449" width="8.140625" style="435" customWidth="1"/>
    <col min="8450" max="8450" width="82" style="435" customWidth="1"/>
    <col min="8451" max="8451" width="19.140625" style="435" customWidth="1"/>
    <col min="8452" max="8704" width="9.140625" style="435"/>
    <col min="8705" max="8705" width="8.140625" style="435" customWidth="1"/>
    <col min="8706" max="8706" width="82" style="435" customWidth="1"/>
    <col min="8707" max="8707" width="19.140625" style="435" customWidth="1"/>
    <col min="8708" max="8960" width="9.140625" style="435"/>
    <col min="8961" max="8961" width="8.140625" style="435" customWidth="1"/>
    <col min="8962" max="8962" width="82" style="435" customWidth="1"/>
    <col min="8963" max="8963" width="19.140625" style="435" customWidth="1"/>
    <col min="8964" max="9216" width="9.140625" style="435"/>
    <col min="9217" max="9217" width="8.140625" style="435" customWidth="1"/>
    <col min="9218" max="9218" width="82" style="435" customWidth="1"/>
    <col min="9219" max="9219" width="19.140625" style="435" customWidth="1"/>
    <col min="9220" max="9472" width="9.140625" style="435"/>
    <col min="9473" max="9473" width="8.140625" style="435" customWidth="1"/>
    <col min="9474" max="9474" width="82" style="435" customWidth="1"/>
    <col min="9475" max="9475" width="19.140625" style="435" customWidth="1"/>
    <col min="9476" max="9728" width="9.140625" style="435"/>
    <col min="9729" max="9729" width="8.140625" style="435" customWidth="1"/>
    <col min="9730" max="9730" width="82" style="435" customWidth="1"/>
    <col min="9731" max="9731" width="19.140625" style="435" customWidth="1"/>
    <col min="9732" max="9984" width="9.140625" style="435"/>
    <col min="9985" max="9985" width="8.140625" style="435" customWidth="1"/>
    <col min="9986" max="9986" width="82" style="435" customWidth="1"/>
    <col min="9987" max="9987" width="19.140625" style="435" customWidth="1"/>
    <col min="9988" max="10240" width="9.140625" style="435"/>
    <col min="10241" max="10241" width="8.140625" style="435" customWidth="1"/>
    <col min="10242" max="10242" width="82" style="435" customWidth="1"/>
    <col min="10243" max="10243" width="19.140625" style="435" customWidth="1"/>
    <col min="10244" max="10496" width="9.140625" style="435"/>
    <col min="10497" max="10497" width="8.140625" style="435" customWidth="1"/>
    <col min="10498" max="10498" width="82" style="435" customWidth="1"/>
    <col min="10499" max="10499" width="19.140625" style="435" customWidth="1"/>
    <col min="10500" max="10752" width="9.140625" style="435"/>
    <col min="10753" max="10753" width="8.140625" style="435" customWidth="1"/>
    <col min="10754" max="10754" width="82" style="435" customWidth="1"/>
    <col min="10755" max="10755" width="19.140625" style="435" customWidth="1"/>
    <col min="10756" max="11008" width="9.140625" style="435"/>
    <col min="11009" max="11009" width="8.140625" style="435" customWidth="1"/>
    <col min="11010" max="11010" width="82" style="435" customWidth="1"/>
    <col min="11011" max="11011" width="19.140625" style="435" customWidth="1"/>
    <col min="11012" max="11264" width="9.140625" style="435"/>
    <col min="11265" max="11265" width="8.140625" style="435" customWidth="1"/>
    <col min="11266" max="11266" width="82" style="435" customWidth="1"/>
    <col min="11267" max="11267" width="19.140625" style="435" customWidth="1"/>
    <col min="11268" max="11520" width="9.140625" style="435"/>
    <col min="11521" max="11521" width="8.140625" style="435" customWidth="1"/>
    <col min="11522" max="11522" width="82" style="435" customWidth="1"/>
    <col min="11523" max="11523" width="19.140625" style="435" customWidth="1"/>
    <col min="11524" max="11776" width="9.140625" style="435"/>
    <col min="11777" max="11777" width="8.140625" style="435" customWidth="1"/>
    <col min="11778" max="11778" width="82" style="435" customWidth="1"/>
    <col min="11779" max="11779" width="19.140625" style="435" customWidth="1"/>
    <col min="11780" max="12032" width="9.140625" style="435"/>
    <col min="12033" max="12033" width="8.140625" style="435" customWidth="1"/>
    <col min="12034" max="12034" width="82" style="435" customWidth="1"/>
    <col min="12035" max="12035" width="19.140625" style="435" customWidth="1"/>
    <col min="12036" max="12288" width="9.140625" style="435"/>
    <col min="12289" max="12289" width="8.140625" style="435" customWidth="1"/>
    <col min="12290" max="12290" width="82" style="435" customWidth="1"/>
    <col min="12291" max="12291" width="19.140625" style="435" customWidth="1"/>
    <col min="12292" max="12544" width="9.140625" style="435"/>
    <col min="12545" max="12545" width="8.140625" style="435" customWidth="1"/>
    <col min="12546" max="12546" width="82" style="435" customWidth="1"/>
    <col min="12547" max="12547" width="19.140625" style="435" customWidth="1"/>
    <col min="12548" max="12800" width="9.140625" style="435"/>
    <col min="12801" max="12801" width="8.140625" style="435" customWidth="1"/>
    <col min="12802" max="12802" width="82" style="435" customWidth="1"/>
    <col min="12803" max="12803" width="19.140625" style="435" customWidth="1"/>
    <col min="12804" max="13056" width="9.140625" style="435"/>
    <col min="13057" max="13057" width="8.140625" style="435" customWidth="1"/>
    <col min="13058" max="13058" width="82" style="435" customWidth="1"/>
    <col min="13059" max="13059" width="19.140625" style="435" customWidth="1"/>
    <col min="13060" max="13312" width="9.140625" style="435"/>
    <col min="13313" max="13313" width="8.140625" style="435" customWidth="1"/>
    <col min="13314" max="13314" width="82" style="435" customWidth="1"/>
    <col min="13315" max="13315" width="19.140625" style="435" customWidth="1"/>
    <col min="13316" max="13568" width="9.140625" style="435"/>
    <col min="13569" max="13569" width="8.140625" style="435" customWidth="1"/>
    <col min="13570" max="13570" width="82" style="435" customWidth="1"/>
    <col min="13571" max="13571" width="19.140625" style="435" customWidth="1"/>
    <col min="13572" max="13824" width="9.140625" style="435"/>
    <col min="13825" max="13825" width="8.140625" style="435" customWidth="1"/>
    <col min="13826" max="13826" width="82" style="435" customWidth="1"/>
    <col min="13827" max="13827" width="19.140625" style="435" customWidth="1"/>
    <col min="13828" max="14080" width="9.140625" style="435"/>
    <col min="14081" max="14081" width="8.140625" style="435" customWidth="1"/>
    <col min="14082" max="14082" width="82" style="435" customWidth="1"/>
    <col min="14083" max="14083" width="19.140625" style="435" customWidth="1"/>
    <col min="14084" max="14336" width="9.140625" style="435"/>
    <col min="14337" max="14337" width="8.140625" style="435" customWidth="1"/>
    <col min="14338" max="14338" width="82" style="435" customWidth="1"/>
    <col min="14339" max="14339" width="19.140625" style="435" customWidth="1"/>
    <col min="14340" max="14592" width="9.140625" style="435"/>
    <col min="14593" max="14593" width="8.140625" style="435" customWidth="1"/>
    <col min="14594" max="14594" width="82" style="435" customWidth="1"/>
    <col min="14595" max="14595" width="19.140625" style="435" customWidth="1"/>
    <col min="14596" max="14848" width="9.140625" style="435"/>
    <col min="14849" max="14849" width="8.140625" style="435" customWidth="1"/>
    <col min="14850" max="14850" width="82" style="435" customWidth="1"/>
    <col min="14851" max="14851" width="19.140625" style="435" customWidth="1"/>
    <col min="14852" max="15104" width="9.140625" style="435"/>
    <col min="15105" max="15105" width="8.140625" style="435" customWidth="1"/>
    <col min="15106" max="15106" width="82" style="435" customWidth="1"/>
    <col min="15107" max="15107" width="19.140625" style="435" customWidth="1"/>
    <col min="15108" max="15360" width="9.140625" style="435"/>
    <col min="15361" max="15361" width="8.140625" style="435" customWidth="1"/>
    <col min="15362" max="15362" width="82" style="435" customWidth="1"/>
    <col min="15363" max="15363" width="19.140625" style="435" customWidth="1"/>
    <col min="15364" max="15616" width="9.140625" style="435"/>
    <col min="15617" max="15617" width="8.140625" style="435" customWidth="1"/>
    <col min="15618" max="15618" width="82" style="435" customWidth="1"/>
    <col min="15619" max="15619" width="19.140625" style="435" customWidth="1"/>
    <col min="15620" max="15872" width="9.140625" style="435"/>
    <col min="15873" max="15873" width="8.140625" style="435" customWidth="1"/>
    <col min="15874" max="15874" width="82" style="435" customWidth="1"/>
    <col min="15875" max="15875" width="19.140625" style="435" customWidth="1"/>
    <col min="15876" max="16128" width="9.140625" style="435"/>
    <col min="16129" max="16129" width="8.140625" style="435" customWidth="1"/>
    <col min="16130" max="16130" width="82" style="435" customWidth="1"/>
    <col min="16131" max="16131" width="19.140625" style="435" customWidth="1"/>
    <col min="16132" max="16384" width="9.140625" style="435"/>
  </cols>
  <sheetData>
    <row r="1" spans="1:3" ht="23.25" customHeight="1" thickBot="1">
      <c r="A1" s="794" t="s">
        <v>749</v>
      </c>
      <c r="B1" s="795"/>
      <c r="C1" s="796"/>
    </row>
    <row r="2" spans="1:3" ht="15">
      <c r="A2" s="535"/>
      <c r="B2" s="543" t="s">
        <v>223</v>
      </c>
      <c r="C2" s="544" t="s">
        <v>727</v>
      </c>
    </row>
    <row r="3" spans="1:3" ht="15.75" thickBot="1">
      <c r="A3" s="536"/>
      <c r="B3" s="531"/>
      <c r="C3" s="532"/>
    </row>
    <row r="4" spans="1:3">
      <c r="A4" s="540" t="s">
        <v>378</v>
      </c>
      <c r="B4" s="541" t="s">
        <v>728</v>
      </c>
      <c r="C4" s="542">
        <v>1639</v>
      </c>
    </row>
    <row r="5" spans="1:3">
      <c r="A5" s="515" t="s">
        <v>380</v>
      </c>
      <c r="B5" s="512" t="s">
        <v>729</v>
      </c>
      <c r="C5" s="514">
        <v>1580</v>
      </c>
    </row>
    <row r="6" spans="1:3">
      <c r="A6" s="516" t="s">
        <v>382</v>
      </c>
      <c r="B6" s="517" t="s">
        <v>730</v>
      </c>
      <c r="C6" s="519">
        <v>59</v>
      </c>
    </row>
    <row r="7" spans="1:3">
      <c r="A7" s="515" t="s">
        <v>384</v>
      </c>
      <c r="B7" s="512" t="s">
        <v>731</v>
      </c>
      <c r="C7" s="514">
        <v>1409</v>
      </c>
    </row>
    <row r="8" spans="1:3">
      <c r="A8" s="515" t="s">
        <v>386</v>
      </c>
      <c r="B8" s="512" t="s">
        <v>732</v>
      </c>
      <c r="C8" s="514">
        <v>0</v>
      </c>
    </row>
    <row r="9" spans="1:3">
      <c r="A9" s="516" t="s">
        <v>388</v>
      </c>
      <c r="B9" s="517" t="s">
        <v>733</v>
      </c>
      <c r="C9" s="519">
        <v>1409</v>
      </c>
    </row>
    <row r="10" spans="1:3">
      <c r="A10" s="516" t="s">
        <v>390</v>
      </c>
      <c r="B10" s="517" t="s">
        <v>734</v>
      </c>
      <c r="C10" s="519">
        <v>1468</v>
      </c>
    </row>
    <row r="11" spans="1:3">
      <c r="A11" s="515" t="s">
        <v>392</v>
      </c>
      <c r="B11" s="512" t="s">
        <v>735</v>
      </c>
      <c r="C11" s="514">
        <v>0</v>
      </c>
    </row>
    <row r="12" spans="1:3">
      <c r="A12" s="515" t="s">
        <v>394</v>
      </c>
      <c r="B12" s="512" t="s">
        <v>736</v>
      </c>
      <c r="C12" s="514">
        <v>0</v>
      </c>
    </row>
    <row r="13" spans="1:3">
      <c r="A13" s="516" t="s">
        <v>396</v>
      </c>
      <c r="B13" s="517" t="s">
        <v>737</v>
      </c>
      <c r="C13" s="519">
        <v>0</v>
      </c>
    </row>
    <row r="14" spans="1:3">
      <c r="A14" s="515" t="s">
        <v>398</v>
      </c>
      <c r="B14" s="512" t="s">
        <v>738</v>
      </c>
      <c r="C14" s="514">
        <v>0</v>
      </c>
    </row>
    <row r="15" spans="1:3">
      <c r="A15" s="515" t="s">
        <v>400</v>
      </c>
      <c r="B15" s="512" t="s">
        <v>739</v>
      </c>
      <c r="C15" s="514">
        <v>0</v>
      </c>
    </row>
    <row r="16" spans="1:3">
      <c r="A16" s="516" t="s">
        <v>402</v>
      </c>
      <c r="B16" s="517" t="s">
        <v>740</v>
      </c>
      <c r="C16" s="519">
        <v>0</v>
      </c>
    </row>
    <row r="17" spans="1:3">
      <c r="A17" s="516" t="s">
        <v>404</v>
      </c>
      <c r="B17" s="517" t="s">
        <v>741</v>
      </c>
      <c r="C17" s="519">
        <v>0</v>
      </c>
    </row>
    <row r="18" spans="1:3">
      <c r="A18" s="516" t="s">
        <v>406</v>
      </c>
      <c r="B18" s="517" t="s">
        <v>742</v>
      </c>
      <c r="C18" s="519">
        <v>1468</v>
      </c>
    </row>
    <row r="19" spans="1:3">
      <c r="A19" s="516" t="s">
        <v>408</v>
      </c>
      <c r="B19" s="517" t="s">
        <v>743</v>
      </c>
      <c r="C19" s="519">
        <v>59</v>
      </c>
    </row>
    <row r="20" spans="1:3">
      <c r="A20" s="516" t="s">
        <v>410</v>
      </c>
      <c r="B20" s="517" t="s">
        <v>744</v>
      </c>
      <c r="C20" s="519">
        <v>1409</v>
      </c>
    </row>
    <row r="21" spans="1:3">
      <c r="A21" s="516" t="s">
        <v>412</v>
      </c>
      <c r="B21" s="517" t="s">
        <v>745</v>
      </c>
      <c r="C21" s="519">
        <v>0</v>
      </c>
    </row>
    <row r="22" spans="1:3" ht="13.5" thickBot="1">
      <c r="A22" s="522" t="s">
        <v>414</v>
      </c>
      <c r="B22" s="523" t="s">
        <v>746</v>
      </c>
      <c r="C22" s="525">
        <v>0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scale="83" orientation="portrait" horizontalDpi="300" verticalDpi="300" r:id="rId1"/>
  <headerFooter alignWithMargins="0">
    <oddHeader xml:space="preserve">&amp;CPESTERZSÉBETI LENGYEL NEMZETISÉGI ÖNKORMÁNYZAT 2014. évi MARADVÁNYKIMUTATÁSA&amp;R12. sz.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F5"/>
  <sheetViews>
    <sheetView tabSelected="1" workbookViewId="0">
      <selection activeCell="K16" sqref="K16"/>
    </sheetView>
  </sheetViews>
  <sheetFormatPr defaultRowHeight="12.75"/>
  <cols>
    <col min="1" max="6" width="15.7109375" style="337" customWidth="1"/>
    <col min="7" max="16384" width="9.140625" style="336"/>
  </cols>
  <sheetData>
    <row r="1" spans="1:6" ht="20.100000000000001" customHeight="1" thickBot="1">
      <c r="F1" s="338"/>
    </row>
    <row r="2" spans="1:6" s="337" customFormat="1" ht="20.100000000000001" customHeight="1">
      <c r="A2" s="339" t="s">
        <v>50</v>
      </c>
      <c r="B2" s="339" t="s">
        <v>114</v>
      </c>
      <c r="C2" s="339" t="s">
        <v>114</v>
      </c>
      <c r="D2" s="339" t="s">
        <v>114</v>
      </c>
      <c r="E2" s="339" t="s">
        <v>51</v>
      </c>
      <c r="F2" s="340" t="s">
        <v>52</v>
      </c>
    </row>
    <row r="3" spans="1:6" s="337" customFormat="1" ht="20.100000000000001" customHeight="1" thickBot="1">
      <c r="A3" s="341" t="s">
        <v>53</v>
      </c>
      <c r="B3" s="342" t="s">
        <v>54</v>
      </c>
      <c r="C3" s="341" t="s">
        <v>55</v>
      </c>
      <c r="D3" s="342" t="s">
        <v>53</v>
      </c>
      <c r="E3" s="341" t="s">
        <v>56</v>
      </c>
      <c r="F3" s="343" t="s">
        <v>57</v>
      </c>
    </row>
    <row r="4" spans="1:6" s="337" customFormat="1" ht="20.100000000000001" customHeight="1">
      <c r="A4" s="344"/>
      <c r="B4" s="345"/>
      <c r="C4" s="346"/>
      <c r="D4" s="345"/>
      <c r="E4" s="344"/>
      <c r="F4" s="347"/>
    </row>
    <row r="5" spans="1:6" s="337" customFormat="1" ht="19.5" customHeight="1" thickBot="1">
      <c r="A5" s="348">
        <v>1409204</v>
      </c>
      <c r="B5" s="349">
        <v>1638928</v>
      </c>
      <c r="C5" s="350">
        <v>1579704</v>
      </c>
      <c r="D5" s="349">
        <f>A5+B5-C5</f>
        <v>1468428</v>
      </c>
      <c r="E5" s="349">
        <f>+D5-A5</f>
        <v>59224</v>
      </c>
      <c r="F5" s="351">
        <f>SUM(D5/A5)</f>
        <v>1.0420265625133054</v>
      </c>
    </row>
  </sheetData>
  <phoneticPr fontId="0" type="noConversion"/>
  <printOptions horizontalCentered="1"/>
  <pageMargins left="0.39370078740157483" right="0.39370078740157483" top="1.3779527559055118" bottom="0.39370078740157483" header="0.39370078740157483" footer="0.39370078740157483"/>
  <pageSetup paperSize="9" orientation="landscape" horizontalDpi="300" verticalDpi="300" r:id="rId1"/>
  <headerFooter alignWithMargins="0">
    <oddHeader>&amp;C&amp;"Times New Roman,Normál"
Pesterzsébeti Lengyel Nemzetiségi Önkormányzat költségvetési pénzeszközei változásának bemutatása (Ft)&amp;R&amp;"Times New Roman,Normál"13. sz. mellékle&amp;"MS Sans Serif,Normál"t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pane ySplit="3" topLeftCell="A4" activePane="bottomLeft" state="frozen"/>
      <selection activeCell="K16" sqref="K16"/>
      <selection pane="bottomLeft" activeCell="K16" sqref="K16"/>
    </sheetView>
  </sheetViews>
  <sheetFormatPr defaultRowHeight="12.75"/>
  <cols>
    <col min="1" max="1" width="8.140625" style="435" customWidth="1"/>
    <col min="2" max="2" width="82" style="435" customWidth="1"/>
    <col min="3" max="9" width="19.140625" style="435" customWidth="1"/>
    <col min="10" max="16384" width="9.140625" style="435"/>
  </cols>
  <sheetData>
    <row r="1" spans="1:9" ht="24.75" customHeight="1">
      <c r="A1" s="797" t="s">
        <v>895</v>
      </c>
      <c r="B1" s="798"/>
      <c r="C1" s="798"/>
      <c r="D1" s="798"/>
      <c r="E1" s="798"/>
      <c r="F1" s="798"/>
      <c r="G1" s="798"/>
      <c r="H1" s="798"/>
      <c r="I1" s="799"/>
    </row>
    <row r="2" spans="1:9" ht="60.75" thickBot="1">
      <c r="A2" s="686" t="s">
        <v>894</v>
      </c>
      <c r="B2" s="687" t="s">
        <v>223</v>
      </c>
      <c r="C2" s="687" t="s">
        <v>59</v>
      </c>
      <c r="D2" s="687" t="s">
        <v>893</v>
      </c>
      <c r="E2" s="687" t="s">
        <v>846</v>
      </c>
      <c r="F2" s="687" t="s">
        <v>892</v>
      </c>
      <c r="G2" s="687" t="s">
        <v>891</v>
      </c>
      <c r="H2" s="687" t="s">
        <v>805</v>
      </c>
      <c r="I2" s="688" t="s">
        <v>890</v>
      </c>
    </row>
    <row r="3" spans="1:9" ht="15">
      <c r="A3" s="683">
        <v>1</v>
      </c>
      <c r="B3" s="684">
        <v>2</v>
      </c>
      <c r="C3" s="684">
        <v>3</v>
      </c>
      <c r="D3" s="684">
        <v>4</v>
      </c>
      <c r="E3" s="684">
        <v>5</v>
      </c>
      <c r="F3" s="684">
        <v>6</v>
      </c>
      <c r="G3" s="684">
        <v>7</v>
      </c>
      <c r="H3" s="684">
        <v>8</v>
      </c>
      <c r="I3" s="685">
        <v>9</v>
      </c>
    </row>
    <row r="4" spans="1:9">
      <c r="A4" s="516" t="s">
        <v>378</v>
      </c>
      <c r="B4" s="517" t="s">
        <v>889</v>
      </c>
      <c r="C4" s="518">
        <v>0</v>
      </c>
      <c r="D4" s="518">
        <v>0</v>
      </c>
      <c r="E4" s="518">
        <v>156</v>
      </c>
      <c r="F4" s="518">
        <v>0</v>
      </c>
      <c r="G4" s="518">
        <v>0</v>
      </c>
      <c r="H4" s="518">
        <v>0</v>
      </c>
      <c r="I4" s="519">
        <v>156</v>
      </c>
    </row>
    <row r="5" spans="1:9">
      <c r="A5" s="515" t="s">
        <v>380</v>
      </c>
      <c r="B5" s="512" t="s">
        <v>888</v>
      </c>
      <c r="C5" s="513">
        <v>0</v>
      </c>
      <c r="D5" s="513">
        <v>0</v>
      </c>
      <c r="E5" s="513">
        <v>0</v>
      </c>
      <c r="F5" s="513">
        <v>0</v>
      </c>
      <c r="G5" s="513">
        <v>0</v>
      </c>
      <c r="H5" s="513">
        <v>0</v>
      </c>
      <c r="I5" s="514">
        <v>0</v>
      </c>
    </row>
    <row r="6" spans="1:9">
      <c r="A6" s="515" t="s">
        <v>382</v>
      </c>
      <c r="B6" s="512" t="s">
        <v>887</v>
      </c>
      <c r="C6" s="513">
        <v>0</v>
      </c>
      <c r="D6" s="513">
        <v>0</v>
      </c>
      <c r="E6" s="513">
        <v>0</v>
      </c>
      <c r="F6" s="513">
        <v>0</v>
      </c>
      <c r="G6" s="513">
        <v>0</v>
      </c>
      <c r="H6" s="513">
        <v>0</v>
      </c>
      <c r="I6" s="514">
        <v>0</v>
      </c>
    </row>
    <row r="7" spans="1:9">
      <c r="A7" s="515" t="s">
        <v>384</v>
      </c>
      <c r="B7" s="512" t="s">
        <v>886</v>
      </c>
      <c r="C7" s="513">
        <v>0</v>
      </c>
      <c r="D7" s="513">
        <v>0</v>
      </c>
      <c r="E7" s="513">
        <v>94</v>
      </c>
      <c r="F7" s="513">
        <v>0</v>
      </c>
      <c r="G7" s="513">
        <v>0</v>
      </c>
      <c r="H7" s="513">
        <v>0</v>
      </c>
      <c r="I7" s="514">
        <v>94</v>
      </c>
    </row>
    <row r="8" spans="1:9">
      <c r="A8" s="515" t="s">
        <v>386</v>
      </c>
      <c r="B8" s="512" t="s">
        <v>885</v>
      </c>
      <c r="C8" s="513">
        <v>0</v>
      </c>
      <c r="D8" s="513">
        <v>0</v>
      </c>
      <c r="E8" s="513">
        <v>0</v>
      </c>
      <c r="F8" s="513">
        <v>0</v>
      </c>
      <c r="G8" s="513">
        <v>0</v>
      </c>
      <c r="H8" s="513">
        <v>0</v>
      </c>
      <c r="I8" s="514">
        <v>0</v>
      </c>
    </row>
    <row r="9" spans="1:9">
      <c r="A9" s="515" t="s">
        <v>388</v>
      </c>
      <c r="B9" s="512" t="s">
        <v>884</v>
      </c>
      <c r="C9" s="513">
        <v>0</v>
      </c>
      <c r="D9" s="513">
        <v>0</v>
      </c>
      <c r="E9" s="513">
        <v>0</v>
      </c>
      <c r="F9" s="513">
        <v>0</v>
      </c>
      <c r="G9" s="513">
        <v>0</v>
      </c>
      <c r="H9" s="513">
        <v>0</v>
      </c>
      <c r="I9" s="514">
        <v>0</v>
      </c>
    </row>
    <row r="10" spans="1:9">
      <c r="A10" s="515" t="s">
        <v>390</v>
      </c>
      <c r="B10" s="512" t="s">
        <v>883</v>
      </c>
      <c r="C10" s="513">
        <v>0</v>
      </c>
      <c r="D10" s="513">
        <v>0</v>
      </c>
      <c r="E10" s="513">
        <v>0</v>
      </c>
      <c r="F10" s="513">
        <v>0</v>
      </c>
      <c r="G10" s="513">
        <v>0</v>
      </c>
      <c r="H10" s="513">
        <v>0</v>
      </c>
      <c r="I10" s="514">
        <v>0</v>
      </c>
    </row>
    <row r="11" spans="1:9">
      <c r="A11" s="516" t="s">
        <v>392</v>
      </c>
      <c r="B11" s="517" t="s">
        <v>882</v>
      </c>
      <c r="C11" s="518">
        <v>0</v>
      </c>
      <c r="D11" s="518">
        <v>0</v>
      </c>
      <c r="E11" s="518">
        <v>94</v>
      </c>
      <c r="F11" s="518">
        <v>0</v>
      </c>
      <c r="G11" s="518">
        <v>0</v>
      </c>
      <c r="H11" s="518">
        <v>0</v>
      </c>
      <c r="I11" s="519">
        <v>94</v>
      </c>
    </row>
    <row r="12" spans="1:9">
      <c r="A12" s="515" t="s">
        <v>394</v>
      </c>
      <c r="B12" s="512" t="s">
        <v>881</v>
      </c>
      <c r="C12" s="513">
        <v>0</v>
      </c>
      <c r="D12" s="513">
        <v>0</v>
      </c>
      <c r="E12" s="513">
        <v>0</v>
      </c>
      <c r="F12" s="513">
        <v>0</v>
      </c>
      <c r="G12" s="513">
        <v>0</v>
      </c>
      <c r="H12" s="513">
        <v>0</v>
      </c>
      <c r="I12" s="514">
        <v>0</v>
      </c>
    </row>
    <row r="13" spans="1:9">
      <c r="A13" s="515" t="s">
        <v>396</v>
      </c>
      <c r="B13" s="512" t="s">
        <v>880</v>
      </c>
      <c r="C13" s="513">
        <v>0</v>
      </c>
      <c r="D13" s="513">
        <v>0</v>
      </c>
      <c r="E13" s="513">
        <v>156</v>
      </c>
      <c r="F13" s="513">
        <v>0</v>
      </c>
      <c r="G13" s="513">
        <v>0</v>
      </c>
      <c r="H13" s="513">
        <v>0</v>
      </c>
      <c r="I13" s="514">
        <v>156</v>
      </c>
    </row>
    <row r="14" spans="1:9">
      <c r="A14" s="515" t="s">
        <v>398</v>
      </c>
      <c r="B14" s="512" t="s">
        <v>879</v>
      </c>
      <c r="C14" s="513">
        <v>0</v>
      </c>
      <c r="D14" s="513">
        <v>0</v>
      </c>
      <c r="E14" s="513">
        <v>0</v>
      </c>
      <c r="F14" s="513">
        <v>0</v>
      </c>
      <c r="G14" s="513">
        <v>0</v>
      </c>
      <c r="H14" s="513">
        <v>0</v>
      </c>
      <c r="I14" s="514">
        <v>0</v>
      </c>
    </row>
    <row r="15" spans="1:9" ht="25.5">
      <c r="A15" s="515" t="s">
        <v>400</v>
      </c>
      <c r="B15" s="512" t="s">
        <v>878</v>
      </c>
      <c r="C15" s="513">
        <v>0</v>
      </c>
      <c r="D15" s="513">
        <v>0</v>
      </c>
      <c r="E15" s="513">
        <v>0</v>
      </c>
      <c r="F15" s="513">
        <v>0</v>
      </c>
      <c r="G15" s="513">
        <v>0</v>
      </c>
      <c r="H15" s="513">
        <v>0</v>
      </c>
      <c r="I15" s="514">
        <v>0</v>
      </c>
    </row>
    <row r="16" spans="1:9">
      <c r="A16" s="515" t="s">
        <v>402</v>
      </c>
      <c r="B16" s="512" t="s">
        <v>877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4">
        <v>0</v>
      </c>
    </row>
    <row r="17" spans="1:9">
      <c r="A17" s="516" t="s">
        <v>404</v>
      </c>
      <c r="B17" s="517" t="s">
        <v>876</v>
      </c>
      <c r="C17" s="518">
        <v>0</v>
      </c>
      <c r="D17" s="518">
        <v>0</v>
      </c>
      <c r="E17" s="518">
        <v>156</v>
      </c>
      <c r="F17" s="518">
        <v>0</v>
      </c>
      <c r="G17" s="518">
        <v>0</v>
      </c>
      <c r="H17" s="518">
        <v>0</v>
      </c>
      <c r="I17" s="519">
        <v>156</v>
      </c>
    </row>
    <row r="18" spans="1:9">
      <c r="A18" s="516" t="s">
        <v>406</v>
      </c>
      <c r="B18" s="517" t="s">
        <v>875</v>
      </c>
      <c r="C18" s="518">
        <v>0</v>
      </c>
      <c r="D18" s="518">
        <v>0</v>
      </c>
      <c r="E18" s="518">
        <v>94</v>
      </c>
      <c r="F18" s="518">
        <v>0</v>
      </c>
      <c r="G18" s="518">
        <v>0</v>
      </c>
      <c r="H18" s="518">
        <v>0</v>
      </c>
      <c r="I18" s="519">
        <v>94</v>
      </c>
    </row>
    <row r="19" spans="1:9">
      <c r="A19" s="516" t="s">
        <v>408</v>
      </c>
      <c r="B19" s="517" t="s">
        <v>874</v>
      </c>
      <c r="C19" s="518">
        <v>0</v>
      </c>
      <c r="D19" s="518">
        <v>0</v>
      </c>
      <c r="E19" s="518">
        <v>53</v>
      </c>
      <c r="F19" s="518">
        <v>0</v>
      </c>
      <c r="G19" s="518">
        <v>0</v>
      </c>
      <c r="H19" s="518">
        <v>0</v>
      </c>
      <c r="I19" s="519">
        <v>53</v>
      </c>
    </row>
    <row r="20" spans="1:9">
      <c r="A20" s="515" t="s">
        <v>410</v>
      </c>
      <c r="B20" s="512" t="s">
        <v>873</v>
      </c>
      <c r="C20" s="513">
        <v>0</v>
      </c>
      <c r="D20" s="513">
        <v>0</v>
      </c>
      <c r="E20" s="513">
        <v>136</v>
      </c>
      <c r="F20" s="513">
        <v>0</v>
      </c>
      <c r="G20" s="513">
        <v>0</v>
      </c>
      <c r="H20" s="513">
        <v>0</v>
      </c>
      <c r="I20" s="514">
        <v>136</v>
      </c>
    </row>
    <row r="21" spans="1:9">
      <c r="A21" s="515" t="s">
        <v>412</v>
      </c>
      <c r="B21" s="512" t="s">
        <v>872</v>
      </c>
      <c r="C21" s="513">
        <v>0</v>
      </c>
      <c r="D21" s="513">
        <v>0</v>
      </c>
      <c r="E21" s="513">
        <v>95</v>
      </c>
      <c r="F21" s="513">
        <v>0</v>
      </c>
      <c r="G21" s="513">
        <v>0</v>
      </c>
      <c r="H21" s="513">
        <v>0</v>
      </c>
      <c r="I21" s="514">
        <v>95</v>
      </c>
    </row>
    <row r="22" spans="1:9">
      <c r="A22" s="516" t="s">
        <v>414</v>
      </c>
      <c r="B22" s="517" t="s">
        <v>871</v>
      </c>
      <c r="C22" s="518">
        <v>0</v>
      </c>
      <c r="D22" s="518">
        <v>0</v>
      </c>
      <c r="E22" s="518">
        <v>94</v>
      </c>
      <c r="F22" s="518">
        <v>0</v>
      </c>
      <c r="G22" s="518">
        <v>0</v>
      </c>
      <c r="H22" s="518">
        <v>0</v>
      </c>
      <c r="I22" s="519">
        <v>94</v>
      </c>
    </row>
    <row r="23" spans="1:9">
      <c r="A23" s="516" t="s">
        <v>416</v>
      </c>
      <c r="B23" s="517" t="s">
        <v>870</v>
      </c>
      <c r="C23" s="518"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9">
        <v>0</v>
      </c>
    </row>
    <row r="24" spans="1:9">
      <c r="A24" s="515" t="s">
        <v>418</v>
      </c>
      <c r="B24" s="512" t="s">
        <v>869</v>
      </c>
      <c r="C24" s="513">
        <v>0</v>
      </c>
      <c r="D24" s="513">
        <v>0</v>
      </c>
      <c r="E24" s="513">
        <v>60</v>
      </c>
      <c r="F24" s="513">
        <v>0</v>
      </c>
      <c r="G24" s="513">
        <v>0</v>
      </c>
      <c r="H24" s="513">
        <v>0</v>
      </c>
      <c r="I24" s="514">
        <v>60</v>
      </c>
    </row>
    <row r="25" spans="1:9">
      <c r="A25" s="515" t="s">
        <v>420</v>
      </c>
      <c r="B25" s="512" t="s">
        <v>868</v>
      </c>
      <c r="C25" s="513">
        <v>0</v>
      </c>
      <c r="D25" s="513">
        <v>0</v>
      </c>
      <c r="E25" s="513">
        <v>60</v>
      </c>
      <c r="F25" s="513">
        <v>0</v>
      </c>
      <c r="G25" s="513">
        <v>0</v>
      </c>
      <c r="H25" s="513">
        <v>0</v>
      </c>
      <c r="I25" s="514">
        <v>60</v>
      </c>
    </row>
    <row r="26" spans="1:9">
      <c r="A26" s="515" t="s">
        <v>422</v>
      </c>
      <c r="B26" s="512" t="s">
        <v>867</v>
      </c>
      <c r="C26" s="513">
        <v>0</v>
      </c>
      <c r="D26" s="513">
        <v>0</v>
      </c>
      <c r="E26" s="513">
        <v>0</v>
      </c>
      <c r="F26" s="513">
        <v>0</v>
      </c>
      <c r="G26" s="513">
        <v>0</v>
      </c>
      <c r="H26" s="513">
        <v>0</v>
      </c>
      <c r="I26" s="514">
        <v>0</v>
      </c>
    </row>
    <row r="27" spans="1:9">
      <c r="A27" s="516" t="s">
        <v>424</v>
      </c>
      <c r="B27" s="517" t="s">
        <v>866</v>
      </c>
      <c r="C27" s="518">
        <v>0</v>
      </c>
      <c r="D27" s="518">
        <v>0</v>
      </c>
      <c r="E27" s="518">
        <v>94</v>
      </c>
      <c r="F27" s="518">
        <v>0</v>
      </c>
      <c r="G27" s="518">
        <v>0</v>
      </c>
      <c r="H27" s="518">
        <v>0</v>
      </c>
      <c r="I27" s="519">
        <v>94</v>
      </c>
    </row>
    <row r="28" spans="1:9">
      <c r="A28" s="516" t="s">
        <v>426</v>
      </c>
      <c r="B28" s="517" t="s">
        <v>865</v>
      </c>
      <c r="C28" s="518">
        <v>0</v>
      </c>
      <c r="D28" s="518">
        <v>0</v>
      </c>
      <c r="E28" s="518">
        <v>0</v>
      </c>
      <c r="F28" s="518">
        <v>0</v>
      </c>
      <c r="G28" s="518">
        <v>0</v>
      </c>
      <c r="H28" s="518">
        <v>0</v>
      </c>
      <c r="I28" s="519">
        <v>0</v>
      </c>
    </row>
    <row r="29" spans="1:9" ht="13.5" thickBot="1">
      <c r="A29" s="679" t="s">
        <v>428</v>
      </c>
      <c r="B29" s="680" t="s">
        <v>864</v>
      </c>
      <c r="C29" s="681">
        <v>0</v>
      </c>
      <c r="D29" s="681">
        <v>0</v>
      </c>
      <c r="E29" s="681">
        <v>94</v>
      </c>
      <c r="F29" s="681">
        <v>0</v>
      </c>
      <c r="G29" s="681">
        <v>0</v>
      </c>
      <c r="H29" s="681">
        <v>0</v>
      </c>
      <c r="I29" s="682">
        <v>94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1"/>
  <headerFooter alignWithMargins="0">
    <oddHeader>&amp;CPESTERZSÉBETI LENGYEL NEMZETISÉGI ÖNKORMÁNYZAT 2014. évi Immateriális javak, tárgyi eszközök koncesszióba, vagyonkezelésbe adott eszk. áll. alakulása&amp;R14. 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view="pageBreakPreview" topLeftCell="A19" zoomScale="60" zoomScaleNormal="75" workbookViewId="0">
      <pane xSplit="6" topLeftCell="G1" activePane="topRight" state="frozen"/>
      <selection activeCell="K16" sqref="K16"/>
      <selection pane="topRight" activeCell="K16" sqref="K16"/>
    </sheetView>
  </sheetViews>
  <sheetFormatPr defaultRowHeight="12.75"/>
  <cols>
    <col min="1" max="2" width="4.42578125" style="352" bestFit="1" customWidth="1"/>
    <col min="3" max="3" width="5.7109375" style="352" customWidth="1"/>
    <col min="4" max="4" width="5.85546875" style="352" bestFit="1" customWidth="1"/>
    <col min="5" max="5" width="6.5703125" style="352" bestFit="1" customWidth="1"/>
    <col min="6" max="6" width="74" style="352" bestFit="1" customWidth="1"/>
    <col min="7" max="7" width="23.5703125" style="352" customWidth="1"/>
    <col min="8" max="16384" width="9.140625" style="352"/>
  </cols>
  <sheetData>
    <row r="1" spans="1:7" s="545" customFormat="1" ht="64.5" customHeight="1">
      <c r="A1" s="800" t="s">
        <v>45</v>
      </c>
      <c r="B1" s="801"/>
      <c r="C1" s="801"/>
      <c r="D1" s="801"/>
      <c r="E1" s="801"/>
      <c r="F1" s="802"/>
      <c r="G1" s="590"/>
    </row>
    <row r="2" spans="1:7" s="547" customFormat="1" ht="43.5" customHeight="1">
      <c r="A2" s="591" t="s">
        <v>95</v>
      </c>
      <c r="B2" s="592"/>
      <c r="C2" s="592"/>
      <c r="D2" s="592"/>
      <c r="E2" s="592"/>
      <c r="F2" s="593" t="s">
        <v>794</v>
      </c>
      <c r="G2" s="594">
        <f t="shared" ref="G2" si="0">G3+G9+G26+G32</f>
        <v>0</v>
      </c>
    </row>
    <row r="3" spans="1:7" s="548" customFormat="1" ht="27.95" customHeight="1">
      <c r="A3" s="595"/>
      <c r="B3" s="596" t="s">
        <v>58</v>
      </c>
      <c r="C3" s="596"/>
      <c r="D3" s="596"/>
      <c r="E3" s="596"/>
      <c r="F3" s="597" t="s">
        <v>59</v>
      </c>
      <c r="G3" s="598">
        <f t="shared" ref="G3" si="1">G4+G7</f>
        <v>0</v>
      </c>
    </row>
    <row r="4" spans="1:7" s="548" customFormat="1" ht="27.95" customHeight="1">
      <c r="A4" s="595"/>
      <c r="B4" s="597"/>
      <c r="C4" s="597" t="s">
        <v>349</v>
      </c>
      <c r="D4" s="597"/>
      <c r="E4" s="597"/>
      <c r="F4" s="597" t="s">
        <v>60</v>
      </c>
      <c r="G4" s="598">
        <f t="shared" ref="G4" si="2">G5+G6</f>
        <v>0</v>
      </c>
    </row>
    <row r="5" spans="1:7" s="548" customFormat="1" ht="27.95" customHeight="1">
      <c r="A5" s="599"/>
      <c r="B5" s="600"/>
      <c r="C5" s="600"/>
      <c r="D5" s="600" t="s">
        <v>61</v>
      </c>
      <c r="E5" s="600"/>
      <c r="F5" s="601" t="s">
        <v>62</v>
      </c>
      <c r="G5" s="602"/>
    </row>
    <row r="6" spans="1:7" s="548" customFormat="1" ht="27.95" customHeight="1">
      <c r="A6" s="599"/>
      <c r="B6" s="600"/>
      <c r="C6" s="600"/>
      <c r="D6" s="600" t="s">
        <v>65</v>
      </c>
      <c r="E6" s="600"/>
      <c r="F6" s="601" t="s">
        <v>66</v>
      </c>
      <c r="G6" s="602">
        <v>0</v>
      </c>
    </row>
    <row r="7" spans="1:7" s="549" customFormat="1" ht="27.95" customHeight="1">
      <c r="A7" s="595"/>
      <c r="B7" s="596"/>
      <c r="C7" s="596" t="s">
        <v>49</v>
      </c>
      <c r="D7" s="596"/>
      <c r="E7" s="596"/>
      <c r="F7" s="597" t="s">
        <v>69</v>
      </c>
      <c r="G7" s="603">
        <f>G8</f>
        <v>0</v>
      </c>
    </row>
    <row r="8" spans="1:7" s="548" customFormat="1" ht="27.95" customHeight="1">
      <c r="A8" s="599"/>
      <c r="B8" s="600"/>
      <c r="C8" s="600"/>
      <c r="D8" s="600" t="s">
        <v>70</v>
      </c>
      <c r="E8" s="600"/>
      <c r="F8" s="601" t="s">
        <v>71</v>
      </c>
      <c r="G8" s="602"/>
    </row>
    <row r="9" spans="1:7" s="549" customFormat="1" ht="27.95" customHeight="1">
      <c r="A9" s="595"/>
      <c r="B9" s="596" t="s">
        <v>72</v>
      </c>
      <c r="C9" s="596"/>
      <c r="D9" s="596"/>
      <c r="E9" s="596"/>
      <c r="F9" s="604" t="s">
        <v>73</v>
      </c>
      <c r="G9" s="605">
        <f t="shared" ref="G9" si="3">G10+G20</f>
        <v>0</v>
      </c>
    </row>
    <row r="10" spans="1:7" s="549" customFormat="1" ht="27.95" customHeight="1">
      <c r="A10" s="595"/>
      <c r="B10" s="597"/>
      <c r="C10" s="597" t="s">
        <v>349</v>
      </c>
      <c r="D10" s="597"/>
      <c r="E10" s="597"/>
      <c r="F10" s="597" t="s">
        <v>60</v>
      </c>
      <c r="G10" s="605">
        <f>G11+G14+G17+G18+G19</f>
        <v>0</v>
      </c>
    </row>
    <row r="11" spans="1:7" s="549" customFormat="1" ht="27.95" customHeight="1">
      <c r="A11" s="595"/>
      <c r="B11" s="596"/>
      <c r="C11" s="596"/>
      <c r="D11" s="596" t="s">
        <v>61</v>
      </c>
      <c r="E11" s="596"/>
      <c r="F11" s="604" t="s">
        <v>74</v>
      </c>
      <c r="G11" s="605">
        <f t="shared" ref="G11" si="4">G12+G13</f>
        <v>0</v>
      </c>
    </row>
    <row r="12" spans="1:7" s="548" customFormat="1" ht="27.95" customHeight="1">
      <c r="A12" s="599"/>
      <c r="B12" s="600"/>
      <c r="C12" s="600"/>
      <c r="D12" s="600"/>
      <c r="E12" s="600" t="s">
        <v>63</v>
      </c>
      <c r="F12" s="606" t="s">
        <v>75</v>
      </c>
      <c r="G12" s="607"/>
    </row>
    <row r="13" spans="1:7" s="548" customFormat="1" ht="27.95" customHeight="1">
      <c r="A13" s="599"/>
      <c r="B13" s="600"/>
      <c r="C13" s="600"/>
      <c r="D13" s="600"/>
      <c r="E13" s="600" t="s">
        <v>64</v>
      </c>
      <c r="F13" s="606" t="s">
        <v>80</v>
      </c>
      <c r="G13" s="602"/>
    </row>
    <row r="14" spans="1:7" s="549" customFormat="1" ht="27.95" customHeight="1">
      <c r="A14" s="595"/>
      <c r="B14" s="596"/>
      <c r="C14" s="596"/>
      <c r="D14" s="596" t="s">
        <v>65</v>
      </c>
      <c r="E14" s="596"/>
      <c r="F14" s="608" t="s">
        <v>795</v>
      </c>
      <c r="G14" s="603">
        <f t="shared" ref="G14" si="5">G15+G16</f>
        <v>0</v>
      </c>
    </row>
    <row r="15" spans="1:7" s="548" customFormat="1" ht="27.95" customHeight="1">
      <c r="A15" s="599"/>
      <c r="B15" s="600"/>
      <c r="C15" s="600"/>
      <c r="D15" s="600"/>
      <c r="E15" s="600" t="s">
        <v>67</v>
      </c>
      <c r="F15" s="609" t="s">
        <v>796</v>
      </c>
      <c r="G15" s="602"/>
    </row>
    <row r="16" spans="1:7" s="548" customFormat="1" ht="27.95" customHeight="1">
      <c r="A16" s="599"/>
      <c r="B16" s="600"/>
      <c r="C16" s="600"/>
      <c r="D16" s="600"/>
      <c r="E16" s="600" t="s">
        <v>68</v>
      </c>
      <c r="F16" s="609" t="s">
        <v>81</v>
      </c>
      <c r="G16" s="602"/>
    </row>
    <row r="17" spans="1:7" s="548" customFormat="1" ht="27.95" customHeight="1">
      <c r="A17" s="599"/>
      <c r="B17" s="600"/>
      <c r="C17" s="600"/>
      <c r="D17" s="596" t="s">
        <v>82</v>
      </c>
      <c r="E17" s="600"/>
      <c r="F17" s="597" t="s">
        <v>84</v>
      </c>
      <c r="G17" s="602"/>
    </row>
    <row r="18" spans="1:7" s="549" customFormat="1" ht="27.95" customHeight="1">
      <c r="A18" s="595"/>
      <c r="B18" s="596"/>
      <c r="C18" s="596"/>
      <c r="D18" s="596" t="s">
        <v>83</v>
      </c>
      <c r="E18" s="596"/>
      <c r="F18" s="597" t="s">
        <v>797</v>
      </c>
      <c r="G18" s="603"/>
    </row>
    <row r="19" spans="1:7" s="548" customFormat="1" ht="27.95" customHeight="1">
      <c r="A19" s="599"/>
      <c r="B19" s="600"/>
      <c r="C19" s="600"/>
      <c r="D19" s="596" t="s">
        <v>94</v>
      </c>
      <c r="E19" s="600"/>
      <c r="F19" s="597" t="s">
        <v>798</v>
      </c>
      <c r="G19" s="602"/>
    </row>
    <row r="20" spans="1:7" s="549" customFormat="1" ht="27.95" customHeight="1">
      <c r="A20" s="595"/>
      <c r="B20" s="596"/>
      <c r="C20" s="596" t="s">
        <v>49</v>
      </c>
      <c r="D20" s="596"/>
      <c r="E20" s="596"/>
      <c r="F20" s="597" t="s">
        <v>69</v>
      </c>
      <c r="G20" s="603">
        <f>G21+G22+G23+G24+G25</f>
        <v>0</v>
      </c>
    </row>
    <row r="21" spans="1:7" s="548" customFormat="1" ht="27.95" customHeight="1">
      <c r="A21" s="599"/>
      <c r="B21" s="600"/>
      <c r="C21" s="600"/>
      <c r="D21" s="600" t="s">
        <v>70</v>
      </c>
      <c r="E21" s="600"/>
      <c r="F21" s="606" t="s">
        <v>799</v>
      </c>
      <c r="G21" s="607"/>
    </row>
    <row r="22" spans="1:7" s="548" customFormat="1" ht="27.95" customHeight="1">
      <c r="A22" s="599"/>
      <c r="B22" s="600"/>
      <c r="C22" s="600"/>
      <c r="D22" s="600" t="s">
        <v>85</v>
      </c>
      <c r="E22" s="600"/>
      <c r="F22" s="601" t="s">
        <v>800</v>
      </c>
      <c r="G22" s="602"/>
    </row>
    <row r="23" spans="1:7" s="550" customFormat="1" ht="27.95" customHeight="1">
      <c r="A23" s="610"/>
      <c r="B23" s="611"/>
      <c r="C23" s="611"/>
      <c r="D23" s="600" t="s">
        <v>86</v>
      </c>
      <c r="E23" s="611"/>
      <c r="F23" s="601" t="s">
        <v>801</v>
      </c>
      <c r="G23" s="612"/>
    </row>
    <row r="24" spans="1:7" s="548" customFormat="1" ht="27.95" customHeight="1">
      <c r="A24" s="599"/>
      <c r="B24" s="600"/>
      <c r="C24" s="600"/>
      <c r="D24" s="600" t="s">
        <v>92</v>
      </c>
      <c r="E24" s="600"/>
      <c r="F24" s="601" t="s">
        <v>802</v>
      </c>
      <c r="G24" s="607"/>
    </row>
    <row r="25" spans="1:7" s="548" customFormat="1" ht="27.95" customHeight="1">
      <c r="A25" s="599"/>
      <c r="B25" s="600"/>
      <c r="C25" s="600"/>
      <c r="D25" s="600" t="s">
        <v>803</v>
      </c>
      <c r="E25" s="600"/>
      <c r="F25" s="601" t="s">
        <v>804</v>
      </c>
      <c r="G25" s="607"/>
    </row>
    <row r="26" spans="1:7" s="549" customFormat="1" ht="27.95" customHeight="1">
      <c r="A26" s="595"/>
      <c r="B26" s="596" t="s">
        <v>87</v>
      </c>
      <c r="C26" s="596"/>
      <c r="D26" s="596"/>
      <c r="E26" s="596"/>
      <c r="F26" s="604" t="s">
        <v>88</v>
      </c>
      <c r="G26" s="603">
        <f>G27+G29</f>
        <v>0</v>
      </c>
    </row>
    <row r="27" spans="1:7" s="549" customFormat="1" ht="27.95" customHeight="1">
      <c r="A27" s="595"/>
      <c r="B27" s="596"/>
      <c r="C27" s="596" t="s">
        <v>349</v>
      </c>
      <c r="D27" s="596"/>
      <c r="E27" s="596"/>
      <c r="F27" s="604" t="s">
        <v>60</v>
      </c>
      <c r="G27" s="603">
        <f t="shared" ref="G27" si="6">G28</f>
        <v>0</v>
      </c>
    </row>
    <row r="28" spans="1:7" s="548" customFormat="1" ht="27.95" customHeight="1">
      <c r="A28" s="599"/>
      <c r="B28" s="600"/>
      <c r="C28" s="600"/>
      <c r="D28" s="600" t="s">
        <v>61</v>
      </c>
      <c r="E28" s="600"/>
      <c r="F28" s="606" t="s">
        <v>89</v>
      </c>
      <c r="G28" s="602"/>
    </row>
    <row r="29" spans="1:7" s="551" customFormat="1" ht="27.95" customHeight="1">
      <c r="A29" s="595"/>
      <c r="B29" s="596"/>
      <c r="C29" s="596" t="s">
        <v>49</v>
      </c>
      <c r="D29" s="596"/>
      <c r="E29" s="596"/>
      <c r="F29" s="604" t="s">
        <v>69</v>
      </c>
      <c r="G29" s="613">
        <f t="shared" ref="G29" si="7">SUM(G30:G31)</f>
        <v>0</v>
      </c>
    </row>
    <row r="30" spans="1:7" s="552" customFormat="1" ht="27.95" customHeight="1">
      <c r="A30" s="599"/>
      <c r="B30" s="600"/>
      <c r="C30" s="600"/>
      <c r="D30" s="600" t="s">
        <v>70</v>
      </c>
      <c r="E30" s="600"/>
      <c r="F30" s="606" t="s">
        <v>90</v>
      </c>
      <c r="G30" s="614"/>
    </row>
    <row r="31" spans="1:7" s="552" customFormat="1" ht="27.95" customHeight="1">
      <c r="A31" s="599"/>
      <c r="B31" s="600"/>
      <c r="C31" s="600"/>
      <c r="D31" s="600" t="s">
        <v>85</v>
      </c>
      <c r="E31" s="600"/>
      <c r="F31" s="601" t="s">
        <v>91</v>
      </c>
      <c r="G31" s="614"/>
    </row>
    <row r="32" spans="1:7" s="549" customFormat="1" ht="27.95" customHeight="1">
      <c r="A32" s="595"/>
      <c r="B32" s="596" t="s">
        <v>93</v>
      </c>
      <c r="C32" s="596"/>
      <c r="D32" s="596"/>
      <c r="E32" s="596"/>
      <c r="F32" s="615" t="s">
        <v>805</v>
      </c>
      <c r="G32" s="603">
        <f t="shared" ref="G32" si="8">G33+G36</f>
        <v>0</v>
      </c>
    </row>
    <row r="33" spans="1:7" s="549" customFormat="1" ht="27.95" customHeight="1">
      <c r="A33" s="595"/>
      <c r="B33" s="596"/>
      <c r="C33" s="596" t="s">
        <v>349</v>
      </c>
      <c r="D33" s="596"/>
      <c r="E33" s="596"/>
      <c r="F33" s="604" t="s">
        <v>60</v>
      </c>
      <c r="G33" s="603">
        <f t="shared" ref="G33" si="9">SUM(G34:G35)</f>
        <v>0</v>
      </c>
    </row>
    <row r="34" spans="1:7" s="548" customFormat="1" ht="27.95" customHeight="1">
      <c r="A34" s="599"/>
      <c r="B34" s="600"/>
      <c r="C34" s="596"/>
      <c r="D34" s="600" t="s">
        <v>61</v>
      </c>
      <c r="E34" s="596"/>
      <c r="F34" s="616" t="s">
        <v>806</v>
      </c>
      <c r="G34" s="602"/>
    </row>
    <row r="35" spans="1:7" s="548" customFormat="1" ht="27.95" customHeight="1">
      <c r="A35" s="599"/>
      <c r="B35" s="600"/>
      <c r="C35" s="600"/>
      <c r="D35" s="600" t="s">
        <v>65</v>
      </c>
      <c r="E35" s="596"/>
      <c r="F35" s="616" t="s">
        <v>807</v>
      </c>
      <c r="G35" s="602"/>
    </row>
    <row r="36" spans="1:7" s="549" customFormat="1" ht="27.95" customHeight="1">
      <c r="A36" s="595"/>
      <c r="B36" s="596"/>
      <c r="C36" s="596" t="s">
        <v>49</v>
      </c>
      <c r="D36" s="596"/>
      <c r="E36" s="596"/>
      <c r="F36" s="604" t="s">
        <v>69</v>
      </c>
      <c r="G36" s="605">
        <f t="shared" ref="G36" si="10">SUM(G37:G37)</f>
        <v>0</v>
      </c>
    </row>
    <row r="37" spans="1:7" s="548" customFormat="1" ht="27.95" customHeight="1">
      <c r="A37" s="599"/>
      <c r="B37" s="600"/>
      <c r="C37" s="596"/>
      <c r="D37" s="600" t="s">
        <v>70</v>
      </c>
      <c r="E37" s="596"/>
      <c r="F37" s="616" t="s">
        <v>808</v>
      </c>
      <c r="G37" s="607"/>
    </row>
    <row r="38" spans="1:7" s="547" customFormat="1" ht="27.95" customHeight="1">
      <c r="A38" s="617" t="s">
        <v>98</v>
      </c>
      <c r="B38" s="618"/>
      <c r="C38" s="618"/>
      <c r="D38" s="618"/>
      <c r="E38" s="618"/>
      <c r="F38" s="619" t="s">
        <v>809</v>
      </c>
      <c r="G38" s="620">
        <f>G39+G40</f>
        <v>0</v>
      </c>
    </row>
    <row r="39" spans="1:7" s="548" customFormat="1" ht="27.95" customHeight="1">
      <c r="A39" s="621"/>
      <c r="B39" s="622" t="s">
        <v>58</v>
      </c>
      <c r="C39" s="622"/>
      <c r="D39" s="622"/>
      <c r="E39" s="622"/>
      <c r="F39" s="623" t="s">
        <v>96</v>
      </c>
      <c r="G39" s="624"/>
    </row>
    <row r="40" spans="1:7" s="548" customFormat="1" ht="27.95" customHeight="1">
      <c r="A40" s="599"/>
      <c r="B40" s="600" t="s">
        <v>72</v>
      </c>
      <c r="C40" s="600"/>
      <c r="D40" s="600"/>
      <c r="E40" s="600"/>
      <c r="F40" s="601" t="s">
        <v>810</v>
      </c>
      <c r="G40" s="602"/>
    </row>
    <row r="41" spans="1:7" s="547" customFormat="1" ht="27.95" customHeight="1">
      <c r="A41" s="617" t="s">
        <v>811</v>
      </c>
      <c r="B41" s="618"/>
      <c r="C41" s="618"/>
      <c r="D41" s="618"/>
      <c r="E41" s="618"/>
      <c r="F41" s="625" t="s">
        <v>812</v>
      </c>
      <c r="G41" s="626">
        <f>G42+G43+G44+G45+G46</f>
        <v>1491</v>
      </c>
    </row>
    <row r="42" spans="1:7" s="548" customFormat="1" ht="27.95" customHeight="1">
      <c r="A42" s="599"/>
      <c r="B42" s="600" t="s">
        <v>58</v>
      </c>
      <c r="C42" s="600"/>
      <c r="D42" s="600"/>
      <c r="E42" s="600"/>
      <c r="F42" s="606" t="s">
        <v>813</v>
      </c>
      <c r="G42" s="602"/>
    </row>
    <row r="43" spans="1:7" s="548" customFormat="1" ht="27.95" customHeight="1">
      <c r="A43" s="599"/>
      <c r="B43" s="600" t="s">
        <v>72</v>
      </c>
      <c r="C43" s="600"/>
      <c r="D43" s="600"/>
      <c r="E43" s="600"/>
      <c r="F43" s="606" t="s">
        <v>814</v>
      </c>
      <c r="G43" s="602">
        <v>23</v>
      </c>
    </row>
    <row r="44" spans="1:7" s="548" customFormat="1" ht="27.95" customHeight="1">
      <c r="A44" s="599"/>
      <c r="B44" s="600" t="s">
        <v>87</v>
      </c>
      <c r="C44" s="600"/>
      <c r="D44" s="600"/>
      <c r="E44" s="600"/>
      <c r="F44" s="606" t="s">
        <v>815</v>
      </c>
      <c r="G44" s="602">
        <v>1468</v>
      </c>
    </row>
    <row r="45" spans="1:7" s="548" customFormat="1" ht="27.95" customHeight="1">
      <c r="A45" s="599"/>
      <c r="B45" s="600" t="s">
        <v>93</v>
      </c>
      <c r="C45" s="600"/>
      <c r="D45" s="600"/>
      <c r="E45" s="600"/>
      <c r="F45" s="606" t="s">
        <v>816</v>
      </c>
      <c r="G45" s="602"/>
    </row>
    <row r="46" spans="1:7" s="548" customFormat="1" ht="27.95" customHeight="1">
      <c r="A46" s="599"/>
      <c r="B46" s="600" t="s">
        <v>97</v>
      </c>
      <c r="C46" s="600"/>
      <c r="D46" s="600"/>
      <c r="E46" s="600"/>
      <c r="F46" s="606" t="s">
        <v>817</v>
      </c>
      <c r="G46" s="602"/>
    </row>
    <row r="47" spans="1:7" s="547" customFormat="1" ht="27.95" customHeight="1">
      <c r="A47" s="617" t="s">
        <v>104</v>
      </c>
      <c r="B47" s="618"/>
      <c r="C47" s="618"/>
      <c r="D47" s="618"/>
      <c r="E47" s="618"/>
      <c r="F47" s="625" t="s">
        <v>818</v>
      </c>
      <c r="G47" s="626">
        <f>G48+G49+G50</f>
        <v>0</v>
      </c>
    </row>
    <row r="48" spans="1:7" s="548" customFormat="1" ht="27.95" customHeight="1">
      <c r="A48" s="599"/>
      <c r="B48" s="600" t="s">
        <v>58</v>
      </c>
      <c r="C48" s="600"/>
      <c r="D48" s="600"/>
      <c r="E48" s="600"/>
      <c r="F48" s="609" t="s">
        <v>819</v>
      </c>
      <c r="G48" s="602"/>
    </row>
    <row r="49" spans="1:7" s="548" customFormat="1" ht="27.95" customHeight="1">
      <c r="A49" s="599"/>
      <c r="B49" s="600" t="s">
        <v>72</v>
      </c>
      <c r="C49" s="600"/>
      <c r="D49" s="600"/>
      <c r="E49" s="600"/>
      <c r="F49" s="609" t="s">
        <v>820</v>
      </c>
      <c r="G49" s="602"/>
    </row>
    <row r="50" spans="1:7" s="548" customFormat="1" ht="27.95" customHeight="1">
      <c r="A50" s="599"/>
      <c r="B50" s="600" t="s">
        <v>87</v>
      </c>
      <c r="C50" s="600"/>
      <c r="D50" s="600"/>
      <c r="E50" s="600"/>
      <c r="F50" s="609" t="s">
        <v>821</v>
      </c>
      <c r="G50" s="602"/>
    </row>
    <row r="51" spans="1:7" s="547" customFormat="1" ht="27.95" customHeight="1">
      <c r="A51" s="617" t="s">
        <v>105</v>
      </c>
      <c r="B51" s="618"/>
      <c r="C51" s="618"/>
      <c r="D51" s="618"/>
      <c r="E51" s="618"/>
      <c r="F51" s="625" t="s">
        <v>822</v>
      </c>
      <c r="G51" s="626">
        <v>0</v>
      </c>
    </row>
    <row r="52" spans="1:7" s="547" customFormat="1" ht="27.95" customHeight="1">
      <c r="A52" s="617" t="s">
        <v>106</v>
      </c>
      <c r="B52" s="618"/>
      <c r="C52" s="618"/>
      <c r="D52" s="618"/>
      <c r="E52" s="618"/>
      <c r="F52" s="625" t="s">
        <v>823</v>
      </c>
      <c r="G52" s="626">
        <v>0</v>
      </c>
    </row>
    <row r="53" spans="1:7" s="549" customFormat="1" ht="27.95" customHeight="1" thickBot="1">
      <c r="A53" s="627"/>
      <c r="B53" s="628"/>
      <c r="C53" s="628"/>
      <c r="D53" s="628"/>
      <c r="E53" s="628"/>
      <c r="F53" s="629" t="s">
        <v>46</v>
      </c>
      <c r="G53" s="630">
        <f>G2+G38+G41+G47+G51+G52</f>
        <v>1491</v>
      </c>
    </row>
    <row r="54" spans="1:7" s="548" customFormat="1" ht="27.95" customHeight="1" thickBot="1">
      <c r="A54" s="631"/>
      <c r="B54" s="632"/>
      <c r="C54" s="632"/>
      <c r="D54" s="632"/>
      <c r="E54" s="632"/>
      <c r="F54" s="633"/>
      <c r="G54" s="634"/>
    </row>
    <row r="55" spans="1:7" s="549" customFormat="1" ht="27.95" customHeight="1">
      <c r="A55" s="635"/>
      <c r="B55" s="636"/>
      <c r="C55" s="636"/>
      <c r="D55" s="636"/>
      <c r="E55" s="636"/>
      <c r="F55" s="637" t="s">
        <v>99</v>
      </c>
      <c r="G55" s="638">
        <f t="shared" ref="G55" si="11">SUM(G56:G57)</f>
        <v>0</v>
      </c>
    </row>
    <row r="56" spans="1:7" s="548" customFormat="1" ht="27.95" customHeight="1">
      <c r="A56" s="639"/>
      <c r="B56" s="640"/>
      <c r="C56" s="640"/>
      <c r="D56" s="640"/>
      <c r="E56" s="640"/>
      <c r="F56" s="641" t="s">
        <v>100</v>
      </c>
      <c r="G56" s="602">
        <f>G5+G12+G15+G34</f>
        <v>0</v>
      </c>
    </row>
    <row r="57" spans="1:7" s="548" customFormat="1" ht="27.95" customHeight="1">
      <c r="A57" s="639"/>
      <c r="B57" s="640"/>
      <c r="C57" s="640"/>
      <c r="D57" s="640"/>
      <c r="E57" s="640"/>
      <c r="F57" s="641" t="s">
        <v>101</v>
      </c>
      <c r="G57" s="602">
        <f>G6+G13+G16+G28+G35+G18</f>
        <v>0</v>
      </c>
    </row>
    <row r="58" spans="1:7" s="549" customFormat="1" ht="27.95" customHeight="1">
      <c r="A58" s="639"/>
      <c r="B58" s="640"/>
      <c r="C58" s="640"/>
      <c r="D58" s="640"/>
      <c r="E58" s="640"/>
      <c r="F58" s="642" t="s">
        <v>102</v>
      </c>
      <c r="G58" s="603">
        <f t="shared" ref="G58" si="12">G59</f>
        <v>1491</v>
      </c>
    </row>
    <row r="59" spans="1:7" s="548" customFormat="1" ht="27.95" customHeight="1" thickBot="1">
      <c r="A59" s="643"/>
      <c r="B59" s="644"/>
      <c r="C59" s="644"/>
      <c r="D59" s="644"/>
      <c r="E59" s="644"/>
      <c r="F59" s="645" t="s">
        <v>103</v>
      </c>
      <c r="G59" s="646">
        <f>G7+G20+G29+G36+G38+G41+G47+G51+G52</f>
        <v>1491</v>
      </c>
    </row>
    <row r="60" spans="1:7" ht="21" customHeight="1">
      <c r="A60" s="553"/>
      <c r="B60" s="554"/>
      <c r="C60" s="554"/>
      <c r="D60" s="554"/>
      <c r="E60" s="554"/>
      <c r="F60" s="555"/>
      <c r="G60" s="556"/>
    </row>
    <row r="61" spans="1:7" ht="21" customHeight="1">
      <c r="A61" s="557"/>
    </row>
    <row r="62" spans="1:7">
      <c r="F62" s="803"/>
      <c r="G62" s="803"/>
    </row>
  </sheetData>
  <mergeCells count="2">
    <mergeCell ref="A1:F1"/>
    <mergeCell ref="F62:G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alignWithMargins="0">
    <oddHeader>&amp;C&amp;"Times New Roman,Normál"&amp;16VAGYONKIMUTATÁS 
a könyvviteli mérlegben értékkel szereplő eszközökről  (e Ft)
2014. év&amp;R&amp;"Times New Roman,Normál"&amp;14 15.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75" workbookViewId="0">
      <pane xSplit="3" topLeftCell="D1" activePane="topRight" state="frozen"/>
      <selection activeCell="K16" sqref="K16"/>
      <selection pane="topRight" activeCell="K16" sqref="K16"/>
    </sheetView>
  </sheetViews>
  <sheetFormatPr defaultRowHeight="12.75"/>
  <cols>
    <col min="1" max="2" width="5.7109375" style="352" customWidth="1"/>
    <col min="3" max="3" width="57.85546875" style="352" customWidth="1"/>
    <col min="4" max="4" width="15.7109375" style="352" customWidth="1"/>
    <col min="5" max="242" width="9.140625" style="352"/>
    <col min="243" max="244" width="5.7109375" style="352" customWidth="1"/>
    <col min="245" max="245" width="49.28515625" style="352" customWidth="1"/>
    <col min="246" max="258" width="15.7109375" style="352" customWidth="1"/>
    <col min="259" max="259" width="17" style="352" customWidth="1"/>
    <col min="260" max="260" width="17.5703125" style="352" customWidth="1"/>
    <col min="261" max="498" width="9.140625" style="352"/>
    <col min="499" max="500" width="5.7109375" style="352" customWidth="1"/>
    <col min="501" max="501" width="49.28515625" style="352" customWidth="1"/>
    <col min="502" max="514" width="15.7109375" style="352" customWidth="1"/>
    <col min="515" max="515" width="17" style="352" customWidth="1"/>
    <col min="516" max="516" width="17.5703125" style="352" customWidth="1"/>
    <col min="517" max="754" width="9.140625" style="352"/>
    <col min="755" max="756" width="5.7109375" style="352" customWidth="1"/>
    <col min="757" max="757" width="49.28515625" style="352" customWidth="1"/>
    <col min="758" max="770" width="15.7109375" style="352" customWidth="1"/>
    <col min="771" max="771" width="17" style="352" customWidth="1"/>
    <col min="772" max="772" width="17.5703125" style="352" customWidth="1"/>
    <col min="773" max="1010" width="9.140625" style="352"/>
    <col min="1011" max="1012" width="5.7109375" style="352" customWidth="1"/>
    <col min="1013" max="1013" width="49.28515625" style="352" customWidth="1"/>
    <col min="1014" max="1026" width="15.7109375" style="352" customWidth="1"/>
    <col min="1027" max="1027" width="17" style="352" customWidth="1"/>
    <col min="1028" max="1028" width="17.5703125" style="352" customWidth="1"/>
    <col min="1029" max="1266" width="9.140625" style="352"/>
    <col min="1267" max="1268" width="5.7109375" style="352" customWidth="1"/>
    <col min="1269" max="1269" width="49.28515625" style="352" customWidth="1"/>
    <col min="1270" max="1282" width="15.7109375" style="352" customWidth="1"/>
    <col min="1283" max="1283" width="17" style="352" customWidth="1"/>
    <col min="1284" max="1284" width="17.5703125" style="352" customWidth="1"/>
    <col min="1285" max="1522" width="9.140625" style="352"/>
    <col min="1523" max="1524" width="5.7109375" style="352" customWidth="1"/>
    <col min="1525" max="1525" width="49.28515625" style="352" customWidth="1"/>
    <col min="1526" max="1538" width="15.7109375" style="352" customWidth="1"/>
    <col min="1539" max="1539" width="17" style="352" customWidth="1"/>
    <col min="1540" max="1540" width="17.5703125" style="352" customWidth="1"/>
    <col min="1541" max="1778" width="9.140625" style="352"/>
    <col min="1779" max="1780" width="5.7109375" style="352" customWidth="1"/>
    <col min="1781" max="1781" width="49.28515625" style="352" customWidth="1"/>
    <col min="1782" max="1794" width="15.7109375" style="352" customWidth="1"/>
    <col min="1795" max="1795" width="17" style="352" customWidth="1"/>
    <col min="1796" max="1796" width="17.5703125" style="352" customWidth="1"/>
    <col min="1797" max="2034" width="9.140625" style="352"/>
    <col min="2035" max="2036" width="5.7109375" style="352" customWidth="1"/>
    <col min="2037" max="2037" width="49.28515625" style="352" customWidth="1"/>
    <col min="2038" max="2050" width="15.7109375" style="352" customWidth="1"/>
    <col min="2051" max="2051" width="17" style="352" customWidth="1"/>
    <col min="2052" max="2052" width="17.5703125" style="352" customWidth="1"/>
    <col min="2053" max="2290" width="9.140625" style="352"/>
    <col min="2291" max="2292" width="5.7109375" style="352" customWidth="1"/>
    <col min="2293" max="2293" width="49.28515625" style="352" customWidth="1"/>
    <col min="2294" max="2306" width="15.7109375" style="352" customWidth="1"/>
    <col min="2307" max="2307" width="17" style="352" customWidth="1"/>
    <col min="2308" max="2308" width="17.5703125" style="352" customWidth="1"/>
    <col min="2309" max="2546" width="9.140625" style="352"/>
    <col min="2547" max="2548" width="5.7109375" style="352" customWidth="1"/>
    <col min="2549" max="2549" width="49.28515625" style="352" customWidth="1"/>
    <col min="2550" max="2562" width="15.7109375" style="352" customWidth="1"/>
    <col min="2563" max="2563" width="17" style="352" customWidth="1"/>
    <col min="2564" max="2564" width="17.5703125" style="352" customWidth="1"/>
    <col min="2565" max="2802" width="9.140625" style="352"/>
    <col min="2803" max="2804" width="5.7109375" style="352" customWidth="1"/>
    <col min="2805" max="2805" width="49.28515625" style="352" customWidth="1"/>
    <col min="2806" max="2818" width="15.7109375" style="352" customWidth="1"/>
    <col min="2819" max="2819" width="17" style="352" customWidth="1"/>
    <col min="2820" max="2820" width="17.5703125" style="352" customWidth="1"/>
    <col min="2821" max="3058" width="9.140625" style="352"/>
    <col min="3059" max="3060" width="5.7109375" style="352" customWidth="1"/>
    <col min="3061" max="3061" width="49.28515625" style="352" customWidth="1"/>
    <col min="3062" max="3074" width="15.7109375" style="352" customWidth="1"/>
    <col min="3075" max="3075" width="17" style="352" customWidth="1"/>
    <col min="3076" max="3076" width="17.5703125" style="352" customWidth="1"/>
    <col min="3077" max="3314" width="9.140625" style="352"/>
    <col min="3315" max="3316" width="5.7109375" style="352" customWidth="1"/>
    <col min="3317" max="3317" width="49.28515625" style="352" customWidth="1"/>
    <col min="3318" max="3330" width="15.7109375" style="352" customWidth="1"/>
    <col min="3331" max="3331" width="17" style="352" customWidth="1"/>
    <col min="3332" max="3332" width="17.5703125" style="352" customWidth="1"/>
    <col min="3333" max="3570" width="9.140625" style="352"/>
    <col min="3571" max="3572" width="5.7109375" style="352" customWidth="1"/>
    <col min="3573" max="3573" width="49.28515625" style="352" customWidth="1"/>
    <col min="3574" max="3586" width="15.7109375" style="352" customWidth="1"/>
    <col min="3587" max="3587" width="17" style="352" customWidth="1"/>
    <col min="3588" max="3588" width="17.5703125" style="352" customWidth="1"/>
    <col min="3589" max="3826" width="9.140625" style="352"/>
    <col min="3827" max="3828" width="5.7109375" style="352" customWidth="1"/>
    <col min="3829" max="3829" width="49.28515625" style="352" customWidth="1"/>
    <col min="3830" max="3842" width="15.7109375" style="352" customWidth="1"/>
    <col min="3843" max="3843" width="17" style="352" customWidth="1"/>
    <col min="3844" max="3844" width="17.5703125" style="352" customWidth="1"/>
    <col min="3845" max="4082" width="9.140625" style="352"/>
    <col min="4083" max="4084" width="5.7109375" style="352" customWidth="1"/>
    <col min="4085" max="4085" width="49.28515625" style="352" customWidth="1"/>
    <col min="4086" max="4098" width="15.7109375" style="352" customWidth="1"/>
    <col min="4099" max="4099" width="17" style="352" customWidth="1"/>
    <col min="4100" max="4100" width="17.5703125" style="352" customWidth="1"/>
    <col min="4101" max="4338" width="9.140625" style="352"/>
    <col min="4339" max="4340" width="5.7109375" style="352" customWidth="1"/>
    <col min="4341" max="4341" width="49.28515625" style="352" customWidth="1"/>
    <col min="4342" max="4354" width="15.7109375" style="352" customWidth="1"/>
    <col min="4355" max="4355" width="17" style="352" customWidth="1"/>
    <col min="4356" max="4356" width="17.5703125" style="352" customWidth="1"/>
    <col min="4357" max="4594" width="9.140625" style="352"/>
    <col min="4595" max="4596" width="5.7109375" style="352" customWidth="1"/>
    <col min="4597" max="4597" width="49.28515625" style="352" customWidth="1"/>
    <col min="4598" max="4610" width="15.7109375" style="352" customWidth="1"/>
    <col min="4611" max="4611" width="17" style="352" customWidth="1"/>
    <col min="4612" max="4612" width="17.5703125" style="352" customWidth="1"/>
    <col min="4613" max="4850" width="9.140625" style="352"/>
    <col min="4851" max="4852" width="5.7109375" style="352" customWidth="1"/>
    <col min="4853" max="4853" width="49.28515625" style="352" customWidth="1"/>
    <col min="4854" max="4866" width="15.7109375" style="352" customWidth="1"/>
    <col min="4867" max="4867" width="17" style="352" customWidth="1"/>
    <col min="4868" max="4868" width="17.5703125" style="352" customWidth="1"/>
    <col min="4869" max="5106" width="9.140625" style="352"/>
    <col min="5107" max="5108" width="5.7109375" style="352" customWidth="1"/>
    <col min="5109" max="5109" width="49.28515625" style="352" customWidth="1"/>
    <col min="5110" max="5122" width="15.7109375" style="352" customWidth="1"/>
    <col min="5123" max="5123" width="17" style="352" customWidth="1"/>
    <col min="5124" max="5124" width="17.5703125" style="352" customWidth="1"/>
    <col min="5125" max="5362" width="9.140625" style="352"/>
    <col min="5363" max="5364" width="5.7109375" style="352" customWidth="1"/>
    <col min="5365" max="5365" width="49.28515625" style="352" customWidth="1"/>
    <col min="5366" max="5378" width="15.7109375" style="352" customWidth="1"/>
    <col min="5379" max="5379" width="17" style="352" customWidth="1"/>
    <col min="5380" max="5380" width="17.5703125" style="352" customWidth="1"/>
    <col min="5381" max="5618" width="9.140625" style="352"/>
    <col min="5619" max="5620" width="5.7109375" style="352" customWidth="1"/>
    <col min="5621" max="5621" width="49.28515625" style="352" customWidth="1"/>
    <col min="5622" max="5634" width="15.7109375" style="352" customWidth="1"/>
    <col min="5635" max="5635" width="17" style="352" customWidth="1"/>
    <col min="5636" max="5636" width="17.5703125" style="352" customWidth="1"/>
    <col min="5637" max="5874" width="9.140625" style="352"/>
    <col min="5875" max="5876" width="5.7109375" style="352" customWidth="1"/>
    <col min="5877" max="5877" width="49.28515625" style="352" customWidth="1"/>
    <col min="5878" max="5890" width="15.7109375" style="352" customWidth="1"/>
    <col min="5891" max="5891" width="17" style="352" customWidth="1"/>
    <col min="5892" max="5892" width="17.5703125" style="352" customWidth="1"/>
    <col min="5893" max="6130" width="9.140625" style="352"/>
    <col min="6131" max="6132" width="5.7109375" style="352" customWidth="1"/>
    <col min="6133" max="6133" width="49.28515625" style="352" customWidth="1"/>
    <col min="6134" max="6146" width="15.7109375" style="352" customWidth="1"/>
    <col min="6147" max="6147" width="17" style="352" customWidth="1"/>
    <col min="6148" max="6148" width="17.5703125" style="352" customWidth="1"/>
    <col min="6149" max="6386" width="9.140625" style="352"/>
    <col min="6387" max="6388" width="5.7109375" style="352" customWidth="1"/>
    <col min="6389" max="6389" width="49.28515625" style="352" customWidth="1"/>
    <col min="6390" max="6402" width="15.7109375" style="352" customWidth="1"/>
    <col min="6403" max="6403" width="17" style="352" customWidth="1"/>
    <col min="6404" max="6404" width="17.5703125" style="352" customWidth="1"/>
    <col min="6405" max="6642" width="9.140625" style="352"/>
    <col min="6643" max="6644" width="5.7109375" style="352" customWidth="1"/>
    <col min="6645" max="6645" width="49.28515625" style="352" customWidth="1"/>
    <col min="6646" max="6658" width="15.7109375" style="352" customWidth="1"/>
    <col min="6659" max="6659" width="17" style="352" customWidth="1"/>
    <col min="6660" max="6660" width="17.5703125" style="352" customWidth="1"/>
    <col min="6661" max="6898" width="9.140625" style="352"/>
    <col min="6899" max="6900" width="5.7109375" style="352" customWidth="1"/>
    <col min="6901" max="6901" width="49.28515625" style="352" customWidth="1"/>
    <col min="6902" max="6914" width="15.7109375" style="352" customWidth="1"/>
    <col min="6915" max="6915" width="17" style="352" customWidth="1"/>
    <col min="6916" max="6916" width="17.5703125" style="352" customWidth="1"/>
    <col min="6917" max="7154" width="9.140625" style="352"/>
    <col min="7155" max="7156" width="5.7109375" style="352" customWidth="1"/>
    <col min="7157" max="7157" width="49.28515625" style="352" customWidth="1"/>
    <col min="7158" max="7170" width="15.7109375" style="352" customWidth="1"/>
    <col min="7171" max="7171" width="17" style="352" customWidth="1"/>
    <col min="7172" max="7172" width="17.5703125" style="352" customWidth="1"/>
    <col min="7173" max="7410" width="9.140625" style="352"/>
    <col min="7411" max="7412" width="5.7109375" style="352" customWidth="1"/>
    <col min="7413" max="7413" width="49.28515625" style="352" customWidth="1"/>
    <col min="7414" max="7426" width="15.7109375" style="352" customWidth="1"/>
    <col min="7427" max="7427" width="17" style="352" customWidth="1"/>
    <col min="7428" max="7428" width="17.5703125" style="352" customWidth="1"/>
    <col min="7429" max="7666" width="9.140625" style="352"/>
    <col min="7667" max="7668" width="5.7109375" style="352" customWidth="1"/>
    <col min="7669" max="7669" width="49.28515625" style="352" customWidth="1"/>
    <col min="7670" max="7682" width="15.7109375" style="352" customWidth="1"/>
    <col min="7683" max="7683" width="17" style="352" customWidth="1"/>
    <col min="7684" max="7684" width="17.5703125" style="352" customWidth="1"/>
    <col min="7685" max="7922" width="9.140625" style="352"/>
    <col min="7923" max="7924" width="5.7109375" style="352" customWidth="1"/>
    <col min="7925" max="7925" width="49.28515625" style="352" customWidth="1"/>
    <col min="7926" max="7938" width="15.7109375" style="352" customWidth="1"/>
    <col min="7939" max="7939" width="17" style="352" customWidth="1"/>
    <col min="7940" max="7940" width="17.5703125" style="352" customWidth="1"/>
    <col min="7941" max="8178" width="9.140625" style="352"/>
    <col min="8179" max="8180" width="5.7109375" style="352" customWidth="1"/>
    <col min="8181" max="8181" width="49.28515625" style="352" customWidth="1"/>
    <col min="8182" max="8194" width="15.7109375" style="352" customWidth="1"/>
    <col min="8195" max="8195" width="17" style="352" customWidth="1"/>
    <col min="8196" max="8196" width="17.5703125" style="352" customWidth="1"/>
    <col min="8197" max="8434" width="9.140625" style="352"/>
    <col min="8435" max="8436" width="5.7109375" style="352" customWidth="1"/>
    <col min="8437" max="8437" width="49.28515625" style="352" customWidth="1"/>
    <col min="8438" max="8450" width="15.7109375" style="352" customWidth="1"/>
    <col min="8451" max="8451" width="17" style="352" customWidth="1"/>
    <col min="8452" max="8452" width="17.5703125" style="352" customWidth="1"/>
    <col min="8453" max="8690" width="9.140625" style="352"/>
    <col min="8691" max="8692" width="5.7109375" style="352" customWidth="1"/>
    <col min="8693" max="8693" width="49.28515625" style="352" customWidth="1"/>
    <col min="8694" max="8706" width="15.7109375" style="352" customWidth="1"/>
    <col min="8707" max="8707" width="17" style="352" customWidth="1"/>
    <col min="8708" max="8708" width="17.5703125" style="352" customWidth="1"/>
    <col min="8709" max="8946" width="9.140625" style="352"/>
    <col min="8947" max="8948" width="5.7109375" style="352" customWidth="1"/>
    <col min="8949" max="8949" width="49.28515625" style="352" customWidth="1"/>
    <col min="8950" max="8962" width="15.7109375" style="352" customWidth="1"/>
    <col min="8963" max="8963" width="17" style="352" customWidth="1"/>
    <col min="8964" max="8964" width="17.5703125" style="352" customWidth="1"/>
    <col min="8965" max="9202" width="9.140625" style="352"/>
    <col min="9203" max="9204" width="5.7109375" style="352" customWidth="1"/>
    <col min="9205" max="9205" width="49.28515625" style="352" customWidth="1"/>
    <col min="9206" max="9218" width="15.7109375" style="352" customWidth="1"/>
    <col min="9219" max="9219" width="17" style="352" customWidth="1"/>
    <col min="9220" max="9220" width="17.5703125" style="352" customWidth="1"/>
    <col min="9221" max="9458" width="9.140625" style="352"/>
    <col min="9459" max="9460" width="5.7109375" style="352" customWidth="1"/>
    <col min="9461" max="9461" width="49.28515625" style="352" customWidth="1"/>
    <col min="9462" max="9474" width="15.7109375" style="352" customWidth="1"/>
    <col min="9475" max="9475" width="17" style="352" customWidth="1"/>
    <col min="9476" max="9476" width="17.5703125" style="352" customWidth="1"/>
    <col min="9477" max="9714" width="9.140625" style="352"/>
    <col min="9715" max="9716" width="5.7109375" style="352" customWidth="1"/>
    <col min="9717" max="9717" width="49.28515625" style="352" customWidth="1"/>
    <col min="9718" max="9730" width="15.7109375" style="352" customWidth="1"/>
    <col min="9731" max="9731" width="17" style="352" customWidth="1"/>
    <col min="9732" max="9732" width="17.5703125" style="352" customWidth="1"/>
    <col min="9733" max="9970" width="9.140625" style="352"/>
    <col min="9971" max="9972" width="5.7109375" style="352" customWidth="1"/>
    <col min="9973" max="9973" width="49.28515625" style="352" customWidth="1"/>
    <col min="9974" max="9986" width="15.7109375" style="352" customWidth="1"/>
    <col min="9987" max="9987" width="17" style="352" customWidth="1"/>
    <col min="9988" max="9988" width="17.5703125" style="352" customWidth="1"/>
    <col min="9989" max="10226" width="9.140625" style="352"/>
    <col min="10227" max="10228" width="5.7109375" style="352" customWidth="1"/>
    <col min="10229" max="10229" width="49.28515625" style="352" customWidth="1"/>
    <col min="10230" max="10242" width="15.7109375" style="352" customWidth="1"/>
    <col min="10243" max="10243" width="17" style="352" customWidth="1"/>
    <col min="10244" max="10244" width="17.5703125" style="352" customWidth="1"/>
    <col min="10245" max="10482" width="9.140625" style="352"/>
    <col min="10483" max="10484" width="5.7109375" style="352" customWidth="1"/>
    <col min="10485" max="10485" width="49.28515625" style="352" customWidth="1"/>
    <col min="10486" max="10498" width="15.7109375" style="352" customWidth="1"/>
    <col min="10499" max="10499" width="17" style="352" customWidth="1"/>
    <col min="10500" max="10500" width="17.5703125" style="352" customWidth="1"/>
    <col min="10501" max="10738" width="9.140625" style="352"/>
    <col min="10739" max="10740" width="5.7109375" style="352" customWidth="1"/>
    <col min="10741" max="10741" width="49.28515625" style="352" customWidth="1"/>
    <col min="10742" max="10754" width="15.7109375" style="352" customWidth="1"/>
    <col min="10755" max="10755" width="17" style="352" customWidth="1"/>
    <col min="10756" max="10756" width="17.5703125" style="352" customWidth="1"/>
    <col min="10757" max="10994" width="9.140625" style="352"/>
    <col min="10995" max="10996" width="5.7109375" style="352" customWidth="1"/>
    <col min="10997" max="10997" width="49.28515625" style="352" customWidth="1"/>
    <col min="10998" max="11010" width="15.7109375" style="352" customWidth="1"/>
    <col min="11011" max="11011" width="17" style="352" customWidth="1"/>
    <col min="11012" max="11012" width="17.5703125" style="352" customWidth="1"/>
    <col min="11013" max="11250" width="9.140625" style="352"/>
    <col min="11251" max="11252" width="5.7109375" style="352" customWidth="1"/>
    <col min="11253" max="11253" width="49.28515625" style="352" customWidth="1"/>
    <col min="11254" max="11266" width="15.7109375" style="352" customWidth="1"/>
    <col min="11267" max="11267" width="17" style="352" customWidth="1"/>
    <col min="11268" max="11268" width="17.5703125" style="352" customWidth="1"/>
    <col min="11269" max="11506" width="9.140625" style="352"/>
    <col min="11507" max="11508" width="5.7109375" style="352" customWidth="1"/>
    <col min="11509" max="11509" width="49.28515625" style="352" customWidth="1"/>
    <col min="11510" max="11522" width="15.7109375" style="352" customWidth="1"/>
    <col min="11523" max="11523" width="17" style="352" customWidth="1"/>
    <col min="11524" max="11524" width="17.5703125" style="352" customWidth="1"/>
    <col min="11525" max="11762" width="9.140625" style="352"/>
    <col min="11763" max="11764" width="5.7109375" style="352" customWidth="1"/>
    <col min="11765" max="11765" width="49.28515625" style="352" customWidth="1"/>
    <col min="11766" max="11778" width="15.7109375" style="352" customWidth="1"/>
    <col min="11779" max="11779" width="17" style="352" customWidth="1"/>
    <col min="11780" max="11780" width="17.5703125" style="352" customWidth="1"/>
    <col min="11781" max="12018" width="9.140625" style="352"/>
    <col min="12019" max="12020" width="5.7109375" style="352" customWidth="1"/>
    <col min="12021" max="12021" width="49.28515625" style="352" customWidth="1"/>
    <col min="12022" max="12034" width="15.7109375" style="352" customWidth="1"/>
    <col min="12035" max="12035" width="17" style="352" customWidth="1"/>
    <col min="12036" max="12036" width="17.5703125" style="352" customWidth="1"/>
    <col min="12037" max="12274" width="9.140625" style="352"/>
    <col min="12275" max="12276" width="5.7109375" style="352" customWidth="1"/>
    <col min="12277" max="12277" width="49.28515625" style="352" customWidth="1"/>
    <col min="12278" max="12290" width="15.7109375" style="352" customWidth="1"/>
    <col min="12291" max="12291" width="17" style="352" customWidth="1"/>
    <col min="12292" max="12292" width="17.5703125" style="352" customWidth="1"/>
    <col min="12293" max="12530" width="9.140625" style="352"/>
    <col min="12531" max="12532" width="5.7109375" style="352" customWidth="1"/>
    <col min="12533" max="12533" width="49.28515625" style="352" customWidth="1"/>
    <col min="12534" max="12546" width="15.7109375" style="352" customWidth="1"/>
    <col min="12547" max="12547" width="17" style="352" customWidth="1"/>
    <col min="12548" max="12548" width="17.5703125" style="352" customWidth="1"/>
    <col min="12549" max="12786" width="9.140625" style="352"/>
    <col min="12787" max="12788" width="5.7109375" style="352" customWidth="1"/>
    <col min="12789" max="12789" width="49.28515625" style="352" customWidth="1"/>
    <col min="12790" max="12802" width="15.7109375" style="352" customWidth="1"/>
    <col min="12803" max="12803" width="17" style="352" customWidth="1"/>
    <col min="12804" max="12804" width="17.5703125" style="352" customWidth="1"/>
    <col min="12805" max="13042" width="9.140625" style="352"/>
    <col min="13043" max="13044" width="5.7109375" style="352" customWidth="1"/>
    <col min="13045" max="13045" width="49.28515625" style="352" customWidth="1"/>
    <col min="13046" max="13058" width="15.7109375" style="352" customWidth="1"/>
    <col min="13059" max="13059" width="17" style="352" customWidth="1"/>
    <col min="13060" max="13060" width="17.5703125" style="352" customWidth="1"/>
    <col min="13061" max="13298" width="9.140625" style="352"/>
    <col min="13299" max="13300" width="5.7109375" style="352" customWidth="1"/>
    <col min="13301" max="13301" width="49.28515625" style="352" customWidth="1"/>
    <col min="13302" max="13314" width="15.7109375" style="352" customWidth="1"/>
    <col min="13315" max="13315" width="17" style="352" customWidth="1"/>
    <col min="13316" max="13316" width="17.5703125" style="352" customWidth="1"/>
    <col min="13317" max="13554" width="9.140625" style="352"/>
    <col min="13555" max="13556" width="5.7109375" style="352" customWidth="1"/>
    <col min="13557" max="13557" width="49.28515625" style="352" customWidth="1"/>
    <col min="13558" max="13570" width="15.7109375" style="352" customWidth="1"/>
    <col min="13571" max="13571" width="17" style="352" customWidth="1"/>
    <col min="13572" max="13572" width="17.5703125" style="352" customWidth="1"/>
    <col min="13573" max="13810" width="9.140625" style="352"/>
    <col min="13811" max="13812" width="5.7109375" style="352" customWidth="1"/>
    <col min="13813" max="13813" width="49.28515625" style="352" customWidth="1"/>
    <col min="13814" max="13826" width="15.7109375" style="352" customWidth="1"/>
    <col min="13827" max="13827" width="17" style="352" customWidth="1"/>
    <col min="13828" max="13828" width="17.5703125" style="352" customWidth="1"/>
    <col min="13829" max="14066" width="9.140625" style="352"/>
    <col min="14067" max="14068" width="5.7109375" style="352" customWidth="1"/>
    <col min="14069" max="14069" width="49.28515625" style="352" customWidth="1"/>
    <col min="14070" max="14082" width="15.7109375" style="352" customWidth="1"/>
    <col min="14083" max="14083" width="17" style="352" customWidth="1"/>
    <col min="14084" max="14084" width="17.5703125" style="352" customWidth="1"/>
    <col min="14085" max="14322" width="9.140625" style="352"/>
    <col min="14323" max="14324" width="5.7109375" style="352" customWidth="1"/>
    <col min="14325" max="14325" width="49.28515625" style="352" customWidth="1"/>
    <col min="14326" max="14338" width="15.7109375" style="352" customWidth="1"/>
    <col min="14339" max="14339" width="17" style="352" customWidth="1"/>
    <col min="14340" max="14340" width="17.5703125" style="352" customWidth="1"/>
    <col min="14341" max="14578" width="9.140625" style="352"/>
    <col min="14579" max="14580" width="5.7109375" style="352" customWidth="1"/>
    <col min="14581" max="14581" width="49.28515625" style="352" customWidth="1"/>
    <col min="14582" max="14594" width="15.7109375" style="352" customWidth="1"/>
    <col min="14595" max="14595" width="17" style="352" customWidth="1"/>
    <col min="14596" max="14596" width="17.5703125" style="352" customWidth="1"/>
    <col min="14597" max="14834" width="9.140625" style="352"/>
    <col min="14835" max="14836" width="5.7109375" style="352" customWidth="1"/>
    <col min="14837" max="14837" width="49.28515625" style="352" customWidth="1"/>
    <col min="14838" max="14850" width="15.7109375" style="352" customWidth="1"/>
    <col min="14851" max="14851" width="17" style="352" customWidth="1"/>
    <col min="14852" max="14852" width="17.5703125" style="352" customWidth="1"/>
    <col min="14853" max="15090" width="9.140625" style="352"/>
    <col min="15091" max="15092" width="5.7109375" style="352" customWidth="1"/>
    <col min="15093" max="15093" width="49.28515625" style="352" customWidth="1"/>
    <col min="15094" max="15106" width="15.7109375" style="352" customWidth="1"/>
    <col min="15107" max="15107" width="17" style="352" customWidth="1"/>
    <col min="15108" max="15108" width="17.5703125" style="352" customWidth="1"/>
    <col min="15109" max="15346" width="9.140625" style="352"/>
    <col min="15347" max="15348" width="5.7109375" style="352" customWidth="1"/>
    <col min="15349" max="15349" width="49.28515625" style="352" customWidth="1"/>
    <col min="15350" max="15362" width="15.7109375" style="352" customWidth="1"/>
    <col min="15363" max="15363" width="17" style="352" customWidth="1"/>
    <col min="15364" max="15364" width="17.5703125" style="352" customWidth="1"/>
    <col min="15365" max="15602" width="9.140625" style="352"/>
    <col min="15603" max="15604" width="5.7109375" style="352" customWidth="1"/>
    <col min="15605" max="15605" width="49.28515625" style="352" customWidth="1"/>
    <col min="15606" max="15618" width="15.7109375" style="352" customWidth="1"/>
    <col min="15619" max="15619" width="17" style="352" customWidth="1"/>
    <col min="15620" max="15620" width="17.5703125" style="352" customWidth="1"/>
    <col min="15621" max="15858" width="9.140625" style="352"/>
    <col min="15859" max="15860" width="5.7109375" style="352" customWidth="1"/>
    <col min="15861" max="15861" width="49.28515625" style="352" customWidth="1"/>
    <col min="15862" max="15874" width="15.7109375" style="352" customWidth="1"/>
    <col min="15875" max="15875" width="17" style="352" customWidth="1"/>
    <col min="15876" max="15876" width="17.5703125" style="352" customWidth="1"/>
    <col min="15877" max="16114" width="9.140625" style="352"/>
    <col min="16115" max="16116" width="5.7109375" style="352" customWidth="1"/>
    <col min="16117" max="16117" width="49.28515625" style="352" customWidth="1"/>
    <col min="16118" max="16130" width="15.7109375" style="352" customWidth="1"/>
    <col min="16131" max="16131" width="17" style="352" customWidth="1"/>
    <col min="16132" max="16132" width="17.5703125" style="352" customWidth="1"/>
    <col min="16133" max="16384" width="9.140625" style="352"/>
  </cols>
  <sheetData>
    <row r="1" spans="1:4" ht="58.5" customHeight="1" thickBot="1"/>
    <row r="2" spans="1:4" s="557" customFormat="1" ht="70.5" customHeight="1">
      <c r="A2" s="572"/>
      <c r="B2" s="573"/>
      <c r="C2" s="573" t="s">
        <v>47</v>
      </c>
      <c r="D2" s="568"/>
    </row>
    <row r="3" spans="1:4" s="559" customFormat="1" ht="24.95" customHeight="1">
      <c r="A3" s="569" t="s">
        <v>824</v>
      </c>
      <c r="B3" s="546"/>
      <c r="C3" s="558" t="s">
        <v>825</v>
      </c>
      <c r="D3" s="570">
        <f>D4+D5+D6+D7+D8+D9</f>
        <v>1468</v>
      </c>
    </row>
    <row r="4" spans="1:4" s="562" customFormat="1" ht="24.95" customHeight="1">
      <c r="A4" s="574"/>
      <c r="B4" s="561" t="s">
        <v>58</v>
      </c>
      <c r="C4" s="560" t="s">
        <v>826</v>
      </c>
      <c r="D4" s="575">
        <v>156</v>
      </c>
    </row>
    <row r="5" spans="1:4" s="562" customFormat="1" ht="24.95" customHeight="1">
      <c r="A5" s="576"/>
      <c r="B5" s="563" t="s">
        <v>72</v>
      </c>
      <c r="C5" s="563" t="s">
        <v>827</v>
      </c>
      <c r="D5" s="575">
        <v>0</v>
      </c>
    </row>
    <row r="6" spans="1:4" s="562" customFormat="1" ht="24.95" customHeight="1">
      <c r="A6" s="574"/>
      <c r="B6" s="561" t="s">
        <v>87</v>
      </c>
      <c r="C6" s="560" t="s">
        <v>828</v>
      </c>
      <c r="D6" s="577">
        <v>1409</v>
      </c>
    </row>
    <row r="7" spans="1:4" s="562" customFormat="1" ht="24.95" customHeight="1">
      <c r="A7" s="574"/>
      <c r="B7" s="561" t="s">
        <v>93</v>
      </c>
      <c r="C7" s="560" t="s">
        <v>829</v>
      </c>
      <c r="D7" s="577">
        <v>-53</v>
      </c>
    </row>
    <row r="8" spans="1:4" s="562" customFormat="1" ht="24.95" customHeight="1">
      <c r="A8" s="574"/>
      <c r="B8" s="561" t="s">
        <v>97</v>
      </c>
      <c r="C8" s="560" t="s">
        <v>830</v>
      </c>
      <c r="D8" s="577">
        <v>0</v>
      </c>
    </row>
    <row r="9" spans="1:4" s="562" customFormat="1" ht="24.95" customHeight="1">
      <c r="A9" s="574"/>
      <c r="B9" s="561" t="s">
        <v>831</v>
      </c>
      <c r="C9" s="560" t="s">
        <v>832</v>
      </c>
      <c r="D9" s="577">
        <v>-44</v>
      </c>
    </row>
    <row r="10" spans="1:4" s="559" customFormat="1" ht="24.95" customHeight="1">
      <c r="A10" s="578" t="s">
        <v>833</v>
      </c>
      <c r="B10" s="565"/>
      <c r="C10" s="564" t="s">
        <v>834</v>
      </c>
      <c r="D10" s="579"/>
    </row>
    <row r="11" spans="1:4" s="562" customFormat="1" ht="24.95" customHeight="1">
      <c r="A11" s="574"/>
      <c r="B11" s="561" t="s">
        <v>58</v>
      </c>
      <c r="C11" s="560" t="s">
        <v>835</v>
      </c>
      <c r="D11" s="577">
        <v>0</v>
      </c>
    </row>
    <row r="12" spans="1:4" s="562" customFormat="1" ht="24.95" customHeight="1">
      <c r="A12" s="574"/>
      <c r="B12" s="561" t="s">
        <v>72</v>
      </c>
      <c r="C12" s="560" t="s">
        <v>836</v>
      </c>
      <c r="D12" s="577">
        <v>0</v>
      </c>
    </row>
    <row r="13" spans="1:4" s="562" customFormat="1" ht="24.95" customHeight="1">
      <c r="A13" s="574"/>
      <c r="B13" s="561" t="s">
        <v>87</v>
      </c>
      <c r="C13" s="560" t="s">
        <v>837</v>
      </c>
      <c r="D13" s="577">
        <v>0</v>
      </c>
    </row>
    <row r="14" spans="1:4" s="566" customFormat="1" ht="24.95" customHeight="1">
      <c r="A14" s="574" t="s">
        <v>838</v>
      </c>
      <c r="B14" s="561"/>
      <c r="C14" s="560" t="s">
        <v>839</v>
      </c>
      <c r="D14" s="580">
        <v>0</v>
      </c>
    </row>
    <row r="15" spans="1:4" s="562" customFormat="1" ht="24.95" customHeight="1">
      <c r="A15" s="574" t="s">
        <v>840</v>
      </c>
      <c r="B15" s="561"/>
      <c r="C15" s="560" t="s">
        <v>841</v>
      </c>
      <c r="D15" s="577">
        <v>0</v>
      </c>
    </row>
    <row r="16" spans="1:4" s="562" customFormat="1" ht="24.95" customHeight="1">
      <c r="A16" s="574" t="s">
        <v>842</v>
      </c>
      <c r="B16" s="561"/>
      <c r="C16" s="560" t="s">
        <v>843</v>
      </c>
      <c r="D16" s="577">
        <v>0</v>
      </c>
    </row>
    <row r="17" spans="1:4" s="562" customFormat="1" ht="24.95" customHeight="1" thickBot="1">
      <c r="A17" s="581"/>
      <c r="B17" s="582"/>
      <c r="C17" s="583" t="s">
        <v>48</v>
      </c>
      <c r="D17" s="584">
        <f>D3+D10+D14+D15+D16</f>
        <v>1468</v>
      </c>
    </row>
    <row r="18" spans="1:4" ht="20.100000000000001" customHeight="1"/>
    <row r="19" spans="1:4" ht="20.100000000000001" customHeight="1">
      <c r="A19" s="557"/>
    </row>
    <row r="20" spans="1:4" ht="20.100000000000001" customHeight="1"/>
    <row r="21" spans="1:4">
      <c r="C21" s="803"/>
      <c r="D21" s="803"/>
    </row>
  </sheetData>
  <mergeCells count="1">
    <mergeCell ref="C21:D2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horizontalDpi="4294967294" r:id="rId1"/>
  <headerFooter alignWithMargins="0">
    <oddHeader>&amp;C&amp;"Times New Roman,Normál"&amp;14VAGYONKIMUTATÁS 
a könyvviteli mérlegben értékkel szereplő forrásokról (e Ft)
2014. év&amp;R&amp;"Times New Roman,Normál"16.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zoomScale="75" workbookViewId="0">
      <pane xSplit="7" topLeftCell="H1" activePane="topRight" state="frozen"/>
      <selection activeCell="K16" sqref="K16"/>
      <selection pane="topRight" activeCell="K16" sqref="K16"/>
    </sheetView>
  </sheetViews>
  <sheetFormatPr defaultRowHeight="12.75"/>
  <cols>
    <col min="1" max="4" width="5.7109375" style="352" customWidth="1"/>
    <col min="5" max="5" width="6.28515625" style="352" customWidth="1"/>
    <col min="6" max="6" width="9.28515625" style="352" customWidth="1"/>
    <col min="7" max="7" width="54.5703125" style="352" customWidth="1"/>
    <col min="8" max="8" width="15.7109375" style="352" customWidth="1"/>
    <col min="9" max="242" width="9.140625" style="352"/>
    <col min="243" max="246" width="5.7109375" style="352" customWidth="1"/>
    <col min="247" max="247" width="6.28515625" style="352" customWidth="1"/>
    <col min="248" max="248" width="9.28515625" style="352" customWidth="1"/>
    <col min="249" max="249" width="45.5703125" style="352" customWidth="1"/>
    <col min="250" max="262" width="15.7109375" style="352" customWidth="1"/>
    <col min="263" max="263" width="16.28515625" style="352" customWidth="1"/>
    <col min="264" max="264" width="16.42578125" style="352" customWidth="1"/>
    <col min="265" max="498" width="9.140625" style="352"/>
    <col min="499" max="502" width="5.7109375" style="352" customWidth="1"/>
    <col min="503" max="503" width="6.28515625" style="352" customWidth="1"/>
    <col min="504" max="504" width="9.28515625" style="352" customWidth="1"/>
    <col min="505" max="505" width="45.5703125" style="352" customWidth="1"/>
    <col min="506" max="518" width="15.7109375" style="352" customWidth="1"/>
    <col min="519" max="519" width="16.28515625" style="352" customWidth="1"/>
    <col min="520" max="520" width="16.42578125" style="352" customWidth="1"/>
    <col min="521" max="754" width="9.140625" style="352"/>
    <col min="755" max="758" width="5.7109375" style="352" customWidth="1"/>
    <col min="759" max="759" width="6.28515625" style="352" customWidth="1"/>
    <col min="760" max="760" width="9.28515625" style="352" customWidth="1"/>
    <col min="761" max="761" width="45.5703125" style="352" customWidth="1"/>
    <col min="762" max="774" width="15.7109375" style="352" customWidth="1"/>
    <col min="775" max="775" width="16.28515625" style="352" customWidth="1"/>
    <col min="776" max="776" width="16.42578125" style="352" customWidth="1"/>
    <col min="777" max="1010" width="9.140625" style="352"/>
    <col min="1011" max="1014" width="5.7109375" style="352" customWidth="1"/>
    <col min="1015" max="1015" width="6.28515625" style="352" customWidth="1"/>
    <col min="1016" max="1016" width="9.28515625" style="352" customWidth="1"/>
    <col min="1017" max="1017" width="45.5703125" style="352" customWidth="1"/>
    <col min="1018" max="1030" width="15.7109375" style="352" customWidth="1"/>
    <col min="1031" max="1031" width="16.28515625" style="352" customWidth="1"/>
    <col min="1032" max="1032" width="16.42578125" style="352" customWidth="1"/>
    <col min="1033" max="1266" width="9.140625" style="352"/>
    <col min="1267" max="1270" width="5.7109375" style="352" customWidth="1"/>
    <col min="1271" max="1271" width="6.28515625" style="352" customWidth="1"/>
    <col min="1272" max="1272" width="9.28515625" style="352" customWidth="1"/>
    <col min="1273" max="1273" width="45.5703125" style="352" customWidth="1"/>
    <col min="1274" max="1286" width="15.7109375" style="352" customWidth="1"/>
    <col min="1287" max="1287" width="16.28515625" style="352" customWidth="1"/>
    <col min="1288" max="1288" width="16.42578125" style="352" customWidth="1"/>
    <col min="1289" max="1522" width="9.140625" style="352"/>
    <col min="1523" max="1526" width="5.7109375" style="352" customWidth="1"/>
    <col min="1527" max="1527" width="6.28515625" style="352" customWidth="1"/>
    <col min="1528" max="1528" width="9.28515625" style="352" customWidth="1"/>
    <col min="1529" max="1529" width="45.5703125" style="352" customWidth="1"/>
    <col min="1530" max="1542" width="15.7109375" style="352" customWidth="1"/>
    <col min="1543" max="1543" width="16.28515625" style="352" customWidth="1"/>
    <col min="1544" max="1544" width="16.42578125" style="352" customWidth="1"/>
    <col min="1545" max="1778" width="9.140625" style="352"/>
    <col min="1779" max="1782" width="5.7109375" style="352" customWidth="1"/>
    <col min="1783" max="1783" width="6.28515625" style="352" customWidth="1"/>
    <col min="1784" max="1784" width="9.28515625" style="352" customWidth="1"/>
    <col min="1785" max="1785" width="45.5703125" style="352" customWidth="1"/>
    <col min="1786" max="1798" width="15.7109375" style="352" customWidth="1"/>
    <col min="1799" max="1799" width="16.28515625" style="352" customWidth="1"/>
    <col min="1800" max="1800" width="16.42578125" style="352" customWidth="1"/>
    <col min="1801" max="2034" width="9.140625" style="352"/>
    <col min="2035" max="2038" width="5.7109375" style="352" customWidth="1"/>
    <col min="2039" max="2039" width="6.28515625" style="352" customWidth="1"/>
    <col min="2040" max="2040" width="9.28515625" style="352" customWidth="1"/>
    <col min="2041" max="2041" width="45.5703125" style="352" customWidth="1"/>
    <col min="2042" max="2054" width="15.7109375" style="352" customWidth="1"/>
    <col min="2055" max="2055" width="16.28515625" style="352" customWidth="1"/>
    <col min="2056" max="2056" width="16.42578125" style="352" customWidth="1"/>
    <col min="2057" max="2290" width="9.140625" style="352"/>
    <col min="2291" max="2294" width="5.7109375" style="352" customWidth="1"/>
    <col min="2295" max="2295" width="6.28515625" style="352" customWidth="1"/>
    <col min="2296" max="2296" width="9.28515625" style="352" customWidth="1"/>
    <col min="2297" max="2297" width="45.5703125" style="352" customWidth="1"/>
    <col min="2298" max="2310" width="15.7109375" style="352" customWidth="1"/>
    <col min="2311" max="2311" width="16.28515625" style="352" customWidth="1"/>
    <col min="2312" max="2312" width="16.42578125" style="352" customWidth="1"/>
    <col min="2313" max="2546" width="9.140625" style="352"/>
    <col min="2547" max="2550" width="5.7109375" style="352" customWidth="1"/>
    <col min="2551" max="2551" width="6.28515625" style="352" customWidth="1"/>
    <col min="2552" max="2552" width="9.28515625" style="352" customWidth="1"/>
    <col min="2553" max="2553" width="45.5703125" style="352" customWidth="1"/>
    <col min="2554" max="2566" width="15.7109375" style="352" customWidth="1"/>
    <col min="2567" max="2567" width="16.28515625" style="352" customWidth="1"/>
    <col min="2568" max="2568" width="16.42578125" style="352" customWidth="1"/>
    <col min="2569" max="2802" width="9.140625" style="352"/>
    <col min="2803" max="2806" width="5.7109375" style="352" customWidth="1"/>
    <col min="2807" max="2807" width="6.28515625" style="352" customWidth="1"/>
    <col min="2808" max="2808" width="9.28515625" style="352" customWidth="1"/>
    <col min="2809" max="2809" width="45.5703125" style="352" customWidth="1"/>
    <col min="2810" max="2822" width="15.7109375" style="352" customWidth="1"/>
    <col min="2823" max="2823" width="16.28515625" style="352" customWidth="1"/>
    <col min="2824" max="2824" width="16.42578125" style="352" customWidth="1"/>
    <col min="2825" max="3058" width="9.140625" style="352"/>
    <col min="3059" max="3062" width="5.7109375" style="352" customWidth="1"/>
    <col min="3063" max="3063" width="6.28515625" style="352" customWidth="1"/>
    <col min="3064" max="3064" width="9.28515625" style="352" customWidth="1"/>
    <col min="3065" max="3065" width="45.5703125" style="352" customWidth="1"/>
    <col min="3066" max="3078" width="15.7109375" style="352" customWidth="1"/>
    <col min="3079" max="3079" width="16.28515625" style="352" customWidth="1"/>
    <col min="3080" max="3080" width="16.42578125" style="352" customWidth="1"/>
    <col min="3081" max="3314" width="9.140625" style="352"/>
    <col min="3315" max="3318" width="5.7109375" style="352" customWidth="1"/>
    <col min="3319" max="3319" width="6.28515625" style="352" customWidth="1"/>
    <col min="3320" max="3320" width="9.28515625" style="352" customWidth="1"/>
    <col min="3321" max="3321" width="45.5703125" style="352" customWidth="1"/>
    <col min="3322" max="3334" width="15.7109375" style="352" customWidth="1"/>
    <col min="3335" max="3335" width="16.28515625" style="352" customWidth="1"/>
    <col min="3336" max="3336" width="16.42578125" style="352" customWidth="1"/>
    <col min="3337" max="3570" width="9.140625" style="352"/>
    <col min="3571" max="3574" width="5.7109375" style="352" customWidth="1"/>
    <col min="3575" max="3575" width="6.28515625" style="352" customWidth="1"/>
    <col min="3576" max="3576" width="9.28515625" style="352" customWidth="1"/>
    <col min="3577" max="3577" width="45.5703125" style="352" customWidth="1"/>
    <col min="3578" max="3590" width="15.7109375" style="352" customWidth="1"/>
    <col min="3591" max="3591" width="16.28515625" style="352" customWidth="1"/>
    <col min="3592" max="3592" width="16.42578125" style="352" customWidth="1"/>
    <col min="3593" max="3826" width="9.140625" style="352"/>
    <col min="3827" max="3830" width="5.7109375" style="352" customWidth="1"/>
    <col min="3831" max="3831" width="6.28515625" style="352" customWidth="1"/>
    <col min="3832" max="3832" width="9.28515625" style="352" customWidth="1"/>
    <col min="3833" max="3833" width="45.5703125" style="352" customWidth="1"/>
    <col min="3834" max="3846" width="15.7109375" style="352" customWidth="1"/>
    <col min="3847" max="3847" width="16.28515625" style="352" customWidth="1"/>
    <col min="3848" max="3848" width="16.42578125" style="352" customWidth="1"/>
    <col min="3849" max="4082" width="9.140625" style="352"/>
    <col min="4083" max="4086" width="5.7109375" style="352" customWidth="1"/>
    <col min="4087" max="4087" width="6.28515625" style="352" customWidth="1"/>
    <col min="4088" max="4088" width="9.28515625" style="352" customWidth="1"/>
    <col min="4089" max="4089" width="45.5703125" style="352" customWidth="1"/>
    <col min="4090" max="4102" width="15.7109375" style="352" customWidth="1"/>
    <col min="4103" max="4103" width="16.28515625" style="352" customWidth="1"/>
    <col min="4104" max="4104" width="16.42578125" style="352" customWidth="1"/>
    <col min="4105" max="4338" width="9.140625" style="352"/>
    <col min="4339" max="4342" width="5.7109375" style="352" customWidth="1"/>
    <col min="4343" max="4343" width="6.28515625" style="352" customWidth="1"/>
    <col min="4344" max="4344" width="9.28515625" style="352" customWidth="1"/>
    <col min="4345" max="4345" width="45.5703125" style="352" customWidth="1"/>
    <col min="4346" max="4358" width="15.7109375" style="352" customWidth="1"/>
    <col min="4359" max="4359" width="16.28515625" style="352" customWidth="1"/>
    <col min="4360" max="4360" width="16.42578125" style="352" customWidth="1"/>
    <col min="4361" max="4594" width="9.140625" style="352"/>
    <col min="4595" max="4598" width="5.7109375" style="352" customWidth="1"/>
    <col min="4599" max="4599" width="6.28515625" style="352" customWidth="1"/>
    <col min="4600" max="4600" width="9.28515625" style="352" customWidth="1"/>
    <col min="4601" max="4601" width="45.5703125" style="352" customWidth="1"/>
    <col min="4602" max="4614" width="15.7109375" style="352" customWidth="1"/>
    <col min="4615" max="4615" width="16.28515625" style="352" customWidth="1"/>
    <col min="4616" max="4616" width="16.42578125" style="352" customWidth="1"/>
    <col min="4617" max="4850" width="9.140625" style="352"/>
    <col min="4851" max="4854" width="5.7109375" style="352" customWidth="1"/>
    <col min="4855" max="4855" width="6.28515625" style="352" customWidth="1"/>
    <col min="4856" max="4856" width="9.28515625" style="352" customWidth="1"/>
    <col min="4857" max="4857" width="45.5703125" style="352" customWidth="1"/>
    <col min="4858" max="4870" width="15.7109375" style="352" customWidth="1"/>
    <col min="4871" max="4871" width="16.28515625" style="352" customWidth="1"/>
    <col min="4872" max="4872" width="16.42578125" style="352" customWidth="1"/>
    <col min="4873" max="5106" width="9.140625" style="352"/>
    <col min="5107" max="5110" width="5.7109375" style="352" customWidth="1"/>
    <col min="5111" max="5111" width="6.28515625" style="352" customWidth="1"/>
    <col min="5112" max="5112" width="9.28515625" style="352" customWidth="1"/>
    <col min="5113" max="5113" width="45.5703125" style="352" customWidth="1"/>
    <col min="5114" max="5126" width="15.7109375" style="352" customWidth="1"/>
    <col min="5127" max="5127" width="16.28515625" style="352" customWidth="1"/>
    <col min="5128" max="5128" width="16.42578125" style="352" customWidth="1"/>
    <col min="5129" max="5362" width="9.140625" style="352"/>
    <col min="5363" max="5366" width="5.7109375" style="352" customWidth="1"/>
    <col min="5367" max="5367" width="6.28515625" style="352" customWidth="1"/>
    <col min="5368" max="5368" width="9.28515625" style="352" customWidth="1"/>
    <col min="5369" max="5369" width="45.5703125" style="352" customWidth="1"/>
    <col min="5370" max="5382" width="15.7109375" style="352" customWidth="1"/>
    <col min="5383" max="5383" width="16.28515625" style="352" customWidth="1"/>
    <col min="5384" max="5384" width="16.42578125" style="352" customWidth="1"/>
    <col min="5385" max="5618" width="9.140625" style="352"/>
    <col min="5619" max="5622" width="5.7109375" style="352" customWidth="1"/>
    <col min="5623" max="5623" width="6.28515625" style="352" customWidth="1"/>
    <col min="5624" max="5624" width="9.28515625" style="352" customWidth="1"/>
    <col min="5625" max="5625" width="45.5703125" style="352" customWidth="1"/>
    <col min="5626" max="5638" width="15.7109375" style="352" customWidth="1"/>
    <col min="5639" max="5639" width="16.28515625" style="352" customWidth="1"/>
    <col min="5640" max="5640" width="16.42578125" style="352" customWidth="1"/>
    <col min="5641" max="5874" width="9.140625" style="352"/>
    <col min="5875" max="5878" width="5.7109375" style="352" customWidth="1"/>
    <col min="5879" max="5879" width="6.28515625" style="352" customWidth="1"/>
    <col min="5880" max="5880" width="9.28515625" style="352" customWidth="1"/>
    <col min="5881" max="5881" width="45.5703125" style="352" customWidth="1"/>
    <col min="5882" max="5894" width="15.7109375" style="352" customWidth="1"/>
    <col min="5895" max="5895" width="16.28515625" style="352" customWidth="1"/>
    <col min="5896" max="5896" width="16.42578125" style="352" customWidth="1"/>
    <col min="5897" max="6130" width="9.140625" style="352"/>
    <col min="6131" max="6134" width="5.7109375" style="352" customWidth="1"/>
    <col min="6135" max="6135" width="6.28515625" style="352" customWidth="1"/>
    <col min="6136" max="6136" width="9.28515625" style="352" customWidth="1"/>
    <col min="6137" max="6137" width="45.5703125" style="352" customWidth="1"/>
    <col min="6138" max="6150" width="15.7109375" style="352" customWidth="1"/>
    <col min="6151" max="6151" width="16.28515625" style="352" customWidth="1"/>
    <col min="6152" max="6152" width="16.42578125" style="352" customWidth="1"/>
    <col min="6153" max="6386" width="9.140625" style="352"/>
    <col min="6387" max="6390" width="5.7109375" style="352" customWidth="1"/>
    <col min="6391" max="6391" width="6.28515625" style="352" customWidth="1"/>
    <col min="6392" max="6392" width="9.28515625" style="352" customWidth="1"/>
    <col min="6393" max="6393" width="45.5703125" style="352" customWidth="1"/>
    <col min="6394" max="6406" width="15.7109375" style="352" customWidth="1"/>
    <col min="6407" max="6407" width="16.28515625" style="352" customWidth="1"/>
    <col min="6408" max="6408" width="16.42578125" style="352" customWidth="1"/>
    <col min="6409" max="6642" width="9.140625" style="352"/>
    <col min="6643" max="6646" width="5.7109375" style="352" customWidth="1"/>
    <col min="6647" max="6647" width="6.28515625" style="352" customWidth="1"/>
    <col min="6648" max="6648" width="9.28515625" style="352" customWidth="1"/>
    <col min="6649" max="6649" width="45.5703125" style="352" customWidth="1"/>
    <col min="6650" max="6662" width="15.7109375" style="352" customWidth="1"/>
    <col min="6663" max="6663" width="16.28515625" style="352" customWidth="1"/>
    <col min="6664" max="6664" width="16.42578125" style="352" customWidth="1"/>
    <col min="6665" max="6898" width="9.140625" style="352"/>
    <col min="6899" max="6902" width="5.7109375" style="352" customWidth="1"/>
    <col min="6903" max="6903" width="6.28515625" style="352" customWidth="1"/>
    <col min="6904" max="6904" width="9.28515625" style="352" customWidth="1"/>
    <col min="6905" max="6905" width="45.5703125" style="352" customWidth="1"/>
    <col min="6906" max="6918" width="15.7109375" style="352" customWidth="1"/>
    <col min="6919" max="6919" width="16.28515625" style="352" customWidth="1"/>
    <col min="6920" max="6920" width="16.42578125" style="352" customWidth="1"/>
    <col min="6921" max="7154" width="9.140625" style="352"/>
    <col min="7155" max="7158" width="5.7109375" style="352" customWidth="1"/>
    <col min="7159" max="7159" width="6.28515625" style="352" customWidth="1"/>
    <col min="7160" max="7160" width="9.28515625" style="352" customWidth="1"/>
    <col min="7161" max="7161" width="45.5703125" style="352" customWidth="1"/>
    <col min="7162" max="7174" width="15.7109375" style="352" customWidth="1"/>
    <col min="7175" max="7175" width="16.28515625" style="352" customWidth="1"/>
    <col min="7176" max="7176" width="16.42578125" style="352" customWidth="1"/>
    <col min="7177" max="7410" width="9.140625" style="352"/>
    <col min="7411" max="7414" width="5.7109375" style="352" customWidth="1"/>
    <col min="7415" max="7415" width="6.28515625" style="352" customWidth="1"/>
    <col min="7416" max="7416" width="9.28515625" style="352" customWidth="1"/>
    <col min="7417" max="7417" width="45.5703125" style="352" customWidth="1"/>
    <col min="7418" max="7430" width="15.7109375" style="352" customWidth="1"/>
    <col min="7431" max="7431" width="16.28515625" style="352" customWidth="1"/>
    <col min="7432" max="7432" width="16.42578125" style="352" customWidth="1"/>
    <col min="7433" max="7666" width="9.140625" style="352"/>
    <col min="7667" max="7670" width="5.7109375" style="352" customWidth="1"/>
    <col min="7671" max="7671" width="6.28515625" style="352" customWidth="1"/>
    <col min="7672" max="7672" width="9.28515625" style="352" customWidth="1"/>
    <col min="7673" max="7673" width="45.5703125" style="352" customWidth="1"/>
    <col min="7674" max="7686" width="15.7109375" style="352" customWidth="1"/>
    <col min="7687" max="7687" width="16.28515625" style="352" customWidth="1"/>
    <col min="7688" max="7688" width="16.42578125" style="352" customWidth="1"/>
    <col min="7689" max="7922" width="9.140625" style="352"/>
    <col min="7923" max="7926" width="5.7109375" style="352" customWidth="1"/>
    <col min="7927" max="7927" width="6.28515625" style="352" customWidth="1"/>
    <col min="7928" max="7928" width="9.28515625" style="352" customWidth="1"/>
    <col min="7929" max="7929" width="45.5703125" style="352" customWidth="1"/>
    <col min="7930" max="7942" width="15.7109375" style="352" customWidth="1"/>
    <col min="7943" max="7943" width="16.28515625" style="352" customWidth="1"/>
    <col min="7944" max="7944" width="16.42578125" style="352" customWidth="1"/>
    <col min="7945" max="8178" width="9.140625" style="352"/>
    <col min="8179" max="8182" width="5.7109375" style="352" customWidth="1"/>
    <col min="8183" max="8183" width="6.28515625" style="352" customWidth="1"/>
    <col min="8184" max="8184" width="9.28515625" style="352" customWidth="1"/>
    <col min="8185" max="8185" width="45.5703125" style="352" customWidth="1"/>
    <col min="8186" max="8198" width="15.7109375" style="352" customWidth="1"/>
    <col min="8199" max="8199" width="16.28515625" style="352" customWidth="1"/>
    <col min="8200" max="8200" width="16.42578125" style="352" customWidth="1"/>
    <col min="8201" max="8434" width="9.140625" style="352"/>
    <col min="8435" max="8438" width="5.7109375" style="352" customWidth="1"/>
    <col min="8439" max="8439" width="6.28515625" style="352" customWidth="1"/>
    <col min="8440" max="8440" width="9.28515625" style="352" customWidth="1"/>
    <col min="8441" max="8441" width="45.5703125" style="352" customWidth="1"/>
    <col min="8442" max="8454" width="15.7109375" style="352" customWidth="1"/>
    <col min="8455" max="8455" width="16.28515625" style="352" customWidth="1"/>
    <col min="8456" max="8456" width="16.42578125" style="352" customWidth="1"/>
    <col min="8457" max="8690" width="9.140625" style="352"/>
    <col min="8691" max="8694" width="5.7109375" style="352" customWidth="1"/>
    <col min="8695" max="8695" width="6.28515625" style="352" customWidth="1"/>
    <col min="8696" max="8696" width="9.28515625" style="352" customWidth="1"/>
    <col min="8697" max="8697" width="45.5703125" style="352" customWidth="1"/>
    <col min="8698" max="8710" width="15.7109375" style="352" customWidth="1"/>
    <col min="8711" max="8711" width="16.28515625" style="352" customWidth="1"/>
    <col min="8712" max="8712" width="16.42578125" style="352" customWidth="1"/>
    <col min="8713" max="8946" width="9.140625" style="352"/>
    <col min="8947" max="8950" width="5.7109375" style="352" customWidth="1"/>
    <col min="8951" max="8951" width="6.28515625" style="352" customWidth="1"/>
    <col min="8952" max="8952" width="9.28515625" style="352" customWidth="1"/>
    <col min="8953" max="8953" width="45.5703125" style="352" customWidth="1"/>
    <col min="8954" max="8966" width="15.7109375" style="352" customWidth="1"/>
    <col min="8967" max="8967" width="16.28515625" style="352" customWidth="1"/>
    <col min="8968" max="8968" width="16.42578125" style="352" customWidth="1"/>
    <col min="8969" max="9202" width="9.140625" style="352"/>
    <col min="9203" max="9206" width="5.7109375" style="352" customWidth="1"/>
    <col min="9207" max="9207" width="6.28515625" style="352" customWidth="1"/>
    <col min="9208" max="9208" width="9.28515625" style="352" customWidth="1"/>
    <col min="9209" max="9209" width="45.5703125" style="352" customWidth="1"/>
    <col min="9210" max="9222" width="15.7109375" style="352" customWidth="1"/>
    <col min="9223" max="9223" width="16.28515625" style="352" customWidth="1"/>
    <col min="9224" max="9224" width="16.42578125" style="352" customWidth="1"/>
    <col min="9225" max="9458" width="9.140625" style="352"/>
    <col min="9459" max="9462" width="5.7109375" style="352" customWidth="1"/>
    <col min="9463" max="9463" width="6.28515625" style="352" customWidth="1"/>
    <col min="9464" max="9464" width="9.28515625" style="352" customWidth="1"/>
    <col min="9465" max="9465" width="45.5703125" style="352" customWidth="1"/>
    <col min="9466" max="9478" width="15.7109375" style="352" customWidth="1"/>
    <col min="9479" max="9479" width="16.28515625" style="352" customWidth="1"/>
    <col min="9480" max="9480" width="16.42578125" style="352" customWidth="1"/>
    <col min="9481" max="9714" width="9.140625" style="352"/>
    <col min="9715" max="9718" width="5.7109375" style="352" customWidth="1"/>
    <col min="9719" max="9719" width="6.28515625" style="352" customWidth="1"/>
    <col min="9720" max="9720" width="9.28515625" style="352" customWidth="1"/>
    <col min="9721" max="9721" width="45.5703125" style="352" customWidth="1"/>
    <col min="9722" max="9734" width="15.7109375" style="352" customWidth="1"/>
    <col min="9735" max="9735" width="16.28515625" style="352" customWidth="1"/>
    <col min="9736" max="9736" width="16.42578125" style="352" customWidth="1"/>
    <col min="9737" max="9970" width="9.140625" style="352"/>
    <col min="9971" max="9974" width="5.7109375" style="352" customWidth="1"/>
    <col min="9975" max="9975" width="6.28515625" style="352" customWidth="1"/>
    <col min="9976" max="9976" width="9.28515625" style="352" customWidth="1"/>
    <col min="9977" max="9977" width="45.5703125" style="352" customWidth="1"/>
    <col min="9978" max="9990" width="15.7109375" style="352" customWidth="1"/>
    <col min="9991" max="9991" width="16.28515625" style="352" customWidth="1"/>
    <col min="9992" max="9992" width="16.42578125" style="352" customWidth="1"/>
    <col min="9993" max="10226" width="9.140625" style="352"/>
    <col min="10227" max="10230" width="5.7109375" style="352" customWidth="1"/>
    <col min="10231" max="10231" width="6.28515625" style="352" customWidth="1"/>
    <col min="10232" max="10232" width="9.28515625" style="352" customWidth="1"/>
    <col min="10233" max="10233" width="45.5703125" style="352" customWidth="1"/>
    <col min="10234" max="10246" width="15.7109375" style="352" customWidth="1"/>
    <col min="10247" max="10247" width="16.28515625" style="352" customWidth="1"/>
    <col min="10248" max="10248" width="16.42578125" style="352" customWidth="1"/>
    <col min="10249" max="10482" width="9.140625" style="352"/>
    <col min="10483" max="10486" width="5.7109375" style="352" customWidth="1"/>
    <col min="10487" max="10487" width="6.28515625" style="352" customWidth="1"/>
    <col min="10488" max="10488" width="9.28515625" style="352" customWidth="1"/>
    <col min="10489" max="10489" width="45.5703125" style="352" customWidth="1"/>
    <col min="10490" max="10502" width="15.7109375" style="352" customWidth="1"/>
    <col min="10503" max="10503" width="16.28515625" style="352" customWidth="1"/>
    <col min="10504" max="10504" width="16.42578125" style="352" customWidth="1"/>
    <col min="10505" max="10738" width="9.140625" style="352"/>
    <col min="10739" max="10742" width="5.7109375" style="352" customWidth="1"/>
    <col min="10743" max="10743" width="6.28515625" style="352" customWidth="1"/>
    <col min="10744" max="10744" width="9.28515625" style="352" customWidth="1"/>
    <col min="10745" max="10745" width="45.5703125" style="352" customWidth="1"/>
    <col min="10746" max="10758" width="15.7109375" style="352" customWidth="1"/>
    <col min="10759" max="10759" width="16.28515625" style="352" customWidth="1"/>
    <col min="10760" max="10760" width="16.42578125" style="352" customWidth="1"/>
    <col min="10761" max="10994" width="9.140625" style="352"/>
    <col min="10995" max="10998" width="5.7109375" style="352" customWidth="1"/>
    <col min="10999" max="10999" width="6.28515625" style="352" customWidth="1"/>
    <col min="11000" max="11000" width="9.28515625" style="352" customWidth="1"/>
    <col min="11001" max="11001" width="45.5703125" style="352" customWidth="1"/>
    <col min="11002" max="11014" width="15.7109375" style="352" customWidth="1"/>
    <col min="11015" max="11015" width="16.28515625" style="352" customWidth="1"/>
    <col min="11016" max="11016" width="16.42578125" style="352" customWidth="1"/>
    <col min="11017" max="11250" width="9.140625" style="352"/>
    <col min="11251" max="11254" width="5.7109375" style="352" customWidth="1"/>
    <col min="11255" max="11255" width="6.28515625" style="352" customWidth="1"/>
    <col min="11256" max="11256" width="9.28515625" style="352" customWidth="1"/>
    <col min="11257" max="11257" width="45.5703125" style="352" customWidth="1"/>
    <col min="11258" max="11270" width="15.7109375" style="352" customWidth="1"/>
    <col min="11271" max="11271" width="16.28515625" style="352" customWidth="1"/>
    <col min="11272" max="11272" width="16.42578125" style="352" customWidth="1"/>
    <col min="11273" max="11506" width="9.140625" style="352"/>
    <col min="11507" max="11510" width="5.7109375" style="352" customWidth="1"/>
    <col min="11511" max="11511" width="6.28515625" style="352" customWidth="1"/>
    <col min="11512" max="11512" width="9.28515625" style="352" customWidth="1"/>
    <col min="11513" max="11513" width="45.5703125" style="352" customWidth="1"/>
    <col min="11514" max="11526" width="15.7109375" style="352" customWidth="1"/>
    <col min="11527" max="11527" width="16.28515625" style="352" customWidth="1"/>
    <col min="11528" max="11528" width="16.42578125" style="352" customWidth="1"/>
    <col min="11529" max="11762" width="9.140625" style="352"/>
    <col min="11763" max="11766" width="5.7109375" style="352" customWidth="1"/>
    <col min="11767" max="11767" width="6.28515625" style="352" customWidth="1"/>
    <col min="11768" max="11768" width="9.28515625" style="352" customWidth="1"/>
    <col min="11769" max="11769" width="45.5703125" style="352" customWidth="1"/>
    <col min="11770" max="11782" width="15.7109375" style="352" customWidth="1"/>
    <col min="11783" max="11783" width="16.28515625" style="352" customWidth="1"/>
    <col min="11784" max="11784" width="16.42578125" style="352" customWidth="1"/>
    <col min="11785" max="12018" width="9.140625" style="352"/>
    <col min="12019" max="12022" width="5.7109375" style="352" customWidth="1"/>
    <col min="12023" max="12023" width="6.28515625" style="352" customWidth="1"/>
    <col min="12024" max="12024" width="9.28515625" style="352" customWidth="1"/>
    <col min="12025" max="12025" width="45.5703125" style="352" customWidth="1"/>
    <col min="12026" max="12038" width="15.7109375" style="352" customWidth="1"/>
    <col min="12039" max="12039" width="16.28515625" style="352" customWidth="1"/>
    <col min="12040" max="12040" width="16.42578125" style="352" customWidth="1"/>
    <col min="12041" max="12274" width="9.140625" style="352"/>
    <col min="12275" max="12278" width="5.7109375" style="352" customWidth="1"/>
    <col min="12279" max="12279" width="6.28515625" style="352" customWidth="1"/>
    <col min="12280" max="12280" width="9.28515625" style="352" customWidth="1"/>
    <col min="12281" max="12281" width="45.5703125" style="352" customWidth="1"/>
    <col min="12282" max="12294" width="15.7109375" style="352" customWidth="1"/>
    <col min="12295" max="12295" width="16.28515625" style="352" customWidth="1"/>
    <col min="12296" max="12296" width="16.42578125" style="352" customWidth="1"/>
    <col min="12297" max="12530" width="9.140625" style="352"/>
    <col min="12531" max="12534" width="5.7109375" style="352" customWidth="1"/>
    <col min="12535" max="12535" width="6.28515625" style="352" customWidth="1"/>
    <col min="12536" max="12536" width="9.28515625" style="352" customWidth="1"/>
    <col min="12537" max="12537" width="45.5703125" style="352" customWidth="1"/>
    <col min="12538" max="12550" width="15.7109375" style="352" customWidth="1"/>
    <col min="12551" max="12551" width="16.28515625" style="352" customWidth="1"/>
    <col min="12552" max="12552" width="16.42578125" style="352" customWidth="1"/>
    <col min="12553" max="12786" width="9.140625" style="352"/>
    <col min="12787" max="12790" width="5.7109375" style="352" customWidth="1"/>
    <col min="12791" max="12791" width="6.28515625" style="352" customWidth="1"/>
    <col min="12792" max="12792" width="9.28515625" style="352" customWidth="1"/>
    <col min="12793" max="12793" width="45.5703125" style="352" customWidth="1"/>
    <col min="12794" max="12806" width="15.7109375" style="352" customWidth="1"/>
    <col min="12807" max="12807" width="16.28515625" style="352" customWidth="1"/>
    <col min="12808" max="12808" width="16.42578125" style="352" customWidth="1"/>
    <col min="12809" max="13042" width="9.140625" style="352"/>
    <col min="13043" max="13046" width="5.7109375" style="352" customWidth="1"/>
    <col min="13047" max="13047" width="6.28515625" style="352" customWidth="1"/>
    <col min="13048" max="13048" width="9.28515625" style="352" customWidth="1"/>
    <col min="13049" max="13049" width="45.5703125" style="352" customWidth="1"/>
    <col min="13050" max="13062" width="15.7109375" style="352" customWidth="1"/>
    <col min="13063" max="13063" width="16.28515625" style="352" customWidth="1"/>
    <col min="13064" max="13064" width="16.42578125" style="352" customWidth="1"/>
    <col min="13065" max="13298" width="9.140625" style="352"/>
    <col min="13299" max="13302" width="5.7109375" style="352" customWidth="1"/>
    <col min="13303" max="13303" width="6.28515625" style="352" customWidth="1"/>
    <col min="13304" max="13304" width="9.28515625" style="352" customWidth="1"/>
    <col min="13305" max="13305" width="45.5703125" style="352" customWidth="1"/>
    <col min="13306" max="13318" width="15.7109375" style="352" customWidth="1"/>
    <col min="13319" max="13319" width="16.28515625" style="352" customWidth="1"/>
    <col min="13320" max="13320" width="16.42578125" style="352" customWidth="1"/>
    <col min="13321" max="13554" width="9.140625" style="352"/>
    <col min="13555" max="13558" width="5.7109375" style="352" customWidth="1"/>
    <col min="13559" max="13559" width="6.28515625" style="352" customWidth="1"/>
    <col min="13560" max="13560" width="9.28515625" style="352" customWidth="1"/>
    <col min="13561" max="13561" width="45.5703125" style="352" customWidth="1"/>
    <col min="13562" max="13574" width="15.7109375" style="352" customWidth="1"/>
    <col min="13575" max="13575" width="16.28515625" style="352" customWidth="1"/>
    <col min="13576" max="13576" width="16.42578125" style="352" customWidth="1"/>
    <col min="13577" max="13810" width="9.140625" style="352"/>
    <col min="13811" max="13814" width="5.7109375" style="352" customWidth="1"/>
    <col min="13815" max="13815" width="6.28515625" style="352" customWidth="1"/>
    <col min="13816" max="13816" width="9.28515625" style="352" customWidth="1"/>
    <col min="13817" max="13817" width="45.5703125" style="352" customWidth="1"/>
    <col min="13818" max="13830" width="15.7109375" style="352" customWidth="1"/>
    <col min="13831" max="13831" width="16.28515625" style="352" customWidth="1"/>
    <col min="13832" max="13832" width="16.42578125" style="352" customWidth="1"/>
    <col min="13833" max="14066" width="9.140625" style="352"/>
    <col min="14067" max="14070" width="5.7109375" style="352" customWidth="1"/>
    <col min="14071" max="14071" width="6.28515625" style="352" customWidth="1"/>
    <col min="14072" max="14072" width="9.28515625" style="352" customWidth="1"/>
    <col min="14073" max="14073" width="45.5703125" style="352" customWidth="1"/>
    <col min="14074" max="14086" width="15.7109375" style="352" customWidth="1"/>
    <col min="14087" max="14087" width="16.28515625" style="352" customWidth="1"/>
    <col min="14088" max="14088" width="16.42578125" style="352" customWidth="1"/>
    <col min="14089" max="14322" width="9.140625" style="352"/>
    <col min="14323" max="14326" width="5.7109375" style="352" customWidth="1"/>
    <col min="14327" max="14327" width="6.28515625" style="352" customWidth="1"/>
    <col min="14328" max="14328" width="9.28515625" style="352" customWidth="1"/>
    <col min="14329" max="14329" width="45.5703125" style="352" customWidth="1"/>
    <col min="14330" max="14342" width="15.7109375" style="352" customWidth="1"/>
    <col min="14343" max="14343" width="16.28515625" style="352" customWidth="1"/>
    <col min="14344" max="14344" width="16.42578125" style="352" customWidth="1"/>
    <col min="14345" max="14578" width="9.140625" style="352"/>
    <col min="14579" max="14582" width="5.7109375" style="352" customWidth="1"/>
    <col min="14583" max="14583" width="6.28515625" style="352" customWidth="1"/>
    <col min="14584" max="14584" width="9.28515625" style="352" customWidth="1"/>
    <col min="14585" max="14585" width="45.5703125" style="352" customWidth="1"/>
    <col min="14586" max="14598" width="15.7109375" style="352" customWidth="1"/>
    <col min="14599" max="14599" width="16.28515625" style="352" customWidth="1"/>
    <col min="14600" max="14600" width="16.42578125" style="352" customWidth="1"/>
    <col min="14601" max="14834" width="9.140625" style="352"/>
    <col min="14835" max="14838" width="5.7109375" style="352" customWidth="1"/>
    <col min="14839" max="14839" width="6.28515625" style="352" customWidth="1"/>
    <col min="14840" max="14840" width="9.28515625" style="352" customWidth="1"/>
    <col min="14841" max="14841" width="45.5703125" style="352" customWidth="1"/>
    <col min="14842" max="14854" width="15.7109375" style="352" customWidth="1"/>
    <col min="14855" max="14855" width="16.28515625" style="352" customWidth="1"/>
    <col min="14856" max="14856" width="16.42578125" style="352" customWidth="1"/>
    <col min="14857" max="15090" width="9.140625" style="352"/>
    <col min="15091" max="15094" width="5.7109375" style="352" customWidth="1"/>
    <col min="15095" max="15095" width="6.28515625" style="352" customWidth="1"/>
    <col min="15096" max="15096" width="9.28515625" style="352" customWidth="1"/>
    <col min="15097" max="15097" width="45.5703125" style="352" customWidth="1"/>
    <col min="15098" max="15110" width="15.7109375" style="352" customWidth="1"/>
    <col min="15111" max="15111" width="16.28515625" style="352" customWidth="1"/>
    <col min="15112" max="15112" width="16.42578125" style="352" customWidth="1"/>
    <col min="15113" max="15346" width="9.140625" style="352"/>
    <col min="15347" max="15350" width="5.7109375" style="352" customWidth="1"/>
    <col min="15351" max="15351" width="6.28515625" style="352" customWidth="1"/>
    <col min="15352" max="15352" width="9.28515625" style="352" customWidth="1"/>
    <col min="15353" max="15353" width="45.5703125" style="352" customWidth="1"/>
    <col min="15354" max="15366" width="15.7109375" style="352" customWidth="1"/>
    <col min="15367" max="15367" width="16.28515625" style="352" customWidth="1"/>
    <col min="15368" max="15368" width="16.42578125" style="352" customWidth="1"/>
    <col min="15369" max="15602" width="9.140625" style="352"/>
    <col min="15603" max="15606" width="5.7109375" style="352" customWidth="1"/>
    <col min="15607" max="15607" width="6.28515625" style="352" customWidth="1"/>
    <col min="15608" max="15608" width="9.28515625" style="352" customWidth="1"/>
    <col min="15609" max="15609" width="45.5703125" style="352" customWidth="1"/>
    <col min="15610" max="15622" width="15.7109375" style="352" customWidth="1"/>
    <col min="15623" max="15623" width="16.28515625" style="352" customWidth="1"/>
    <col min="15624" max="15624" width="16.42578125" style="352" customWidth="1"/>
    <col min="15625" max="15858" width="9.140625" style="352"/>
    <col min="15859" max="15862" width="5.7109375" style="352" customWidth="1"/>
    <col min="15863" max="15863" width="6.28515625" style="352" customWidth="1"/>
    <col min="15864" max="15864" width="9.28515625" style="352" customWidth="1"/>
    <col min="15865" max="15865" width="45.5703125" style="352" customWidth="1"/>
    <col min="15866" max="15878" width="15.7109375" style="352" customWidth="1"/>
    <col min="15879" max="15879" width="16.28515625" style="352" customWidth="1"/>
    <col min="15880" max="15880" width="16.42578125" style="352" customWidth="1"/>
    <col min="15881" max="16114" width="9.140625" style="352"/>
    <col min="16115" max="16118" width="5.7109375" style="352" customWidth="1"/>
    <col min="16119" max="16119" width="6.28515625" style="352" customWidth="1"/>
    <col min="16120" max="16120" width="9.28515625" style="352" customWidth="1"/>
    <col min="16121" max="16121" width="45.5703125" style="352" customWidth="1"/>
    <col min="16122" max="16134" width="15.7109375" style="352" customWidth="1"/>
    <col min="16135" max="16135" width="16.28515625" style="352" customWidth="1"/>
    <col min="16136" max="16136" width="16.42578125" style="352" customWidth="1"/>
    <col min="16137" max="16384" width="9.140625" style="352"/>
  </cols>
  <sheetData>
    <row r="1" spans="1:8" s="557" customFormat="1" ht="57.75" customHeight="1">
      <c r="A1" s="807" t="s">
        <v>107</v>
      </c>
      <c r="B1" s="808"/>
      <c r="C1" s="808"/>
      <c r="D1" s="808"/>
      <c r="E1" s="808"/>
      <c r="F1" s="808"/>
      <c r="G1" s="808"/>
      <c r="H1" s="568"/>
    </row>
    <row r="2" spans="1:8" s="567" customFormat="1" ht="24.95" customHeight="1">
      <c r="A2" s="809" t="s">
        <v>108</v>
      </c>
      <c r="B2" s="810"/>
      <c r="C2" s="810"/>
      <c r="D2" s="810"/>
      <c r="E2" s="810"/>
      <c r="F2" s="810"/>
      <c r="G2" s="811"/>
      <c r="H2" s="571">
        <f>H3+H6+H9+H12</f>
        <v>94</v>
      </c>
    </row>
    <row r="3" spans="1:8" s="559" customFormat="1" ht="24.95" customHeight="1">
      <c r="A3" s="804" t="s">
        <v>59</v>
      </c>
      <c r="B3" s="812"/>
      <c r="C3" s="812"/>
      <c r="D3" s="812"/>
      <c r="E3" s="812"/>
      <c r="F3" s="812"/>
      <c r="G3" s="813"/>
      <c r="H3" s="570">
        <f>H4+H5</f>
        <v>0</v>
      </c>
    </row>
    <row r="4" spans="1:8" s="562" customFormat="1" ht="24.95" customHeight="1">
      <c r="A4" s="814" t="s">
        <v>109</v>
      </c>
      <c r="B4" s="815"/>
      <c r="C4" s="815"/>
      <c r="D4" s="815"/>
      <c r="E4" s="815"/>
      <c r="F4" s="815"/>
      <c r="G4" s="816"/>
      <c r="H4" s="575"/>
    </row>
    <row r="5" spans="1:8" s="562" customFormat="1" ht="24.95" customHeight="1">
      <c r="A5" s="814" t="s">
        <v>110</v>
      </c>
      <c r="B5" s="817"/>
      <c r="C5" s="817"/>
      <c r="D5" s="817"/>
      <c r="E5" s="817"/>
      <c r="F5" s="817"/>
      <c r="G5" s="818"/>
      <c r="H5" s="575"/>
    </row>
    <row r="6" spans="1:8" s="559" customFormat="1" ht="24.95" customHeight="1">
      <c r="A6" s="804" t="s">
        <v>73</v>
      </c>
      <c r="B6" s="812"/>
      <c r="C6" s="812"/>
      <c r="D6" s="812"/>
      <c r="E6" s="812"/>
      <c r="F6" s="812"/>
      <c r="G6" s="813"/>
      <c r="H6" s="570">
        <f>H7+H8</f>
        <v>0</v>
      </c>
    </row>
    <row r="7" spans="1:8" s="567" customFormat="1" ht="24.95" customHeight="1">
      <c r="A7" s="814" t="s">
        <v>844</v>
      </c>
      <c r="B7" s="819"/>
      <c r="C7" s="819"/>
      <c r="D7" s="819"/>
      <c r="E7" s="819"/>
      <c r="F7" s="819"/>
      <c r="G7" s="820"/>
      <c r="H7" s="571"/>
    </row>
    <row r="8" spans="1:8" s="559" customFormat="1" ht="24.95" customHeight="1">
      <c r="A8" s="814" t="s">
        <v>845</v>
      </c>
      <c r="B8" s="819"/>
      <c r="C8" s="819"/>
      <c r="D8" s="819"/>
      <c r="E8" s="819"/>
      <c r="F8" s="819"/>
      <c r="G8" s="820"/>
      <c r="H8" s="585"/>
    </row>
    <row r="9" spans="1:8" s="559" customFormat="1" ht="24.95" customHeight="1">
      <c r="A9" s="804" t="s">
        <v>846</v>
      </c>
      <c r="B9" s="805"/>
      <c r="C9" s="805"/>
      <c r="D9" s="805"/>
      <c r="E9" s="805"/>
      <c r="F9" s="805"/>
      <c r="G9" s="806"/>
      <c r="H9" s="570">
        <f>H10+H11</f>
        <v>94</v>
      </c>
    </row>
    <row r="10" spans="1:8" s="562" customFormat="1" ht="24.95" customHeight="1">
      <c r="A10" s="814" t="s">
        <v>847</v>
      </c>
      <c r="B10" s="819"/>
      <c r="C10" s="819"/>
      <c r="D10" s="819"/>
      <c r="E10" s="819"/>
      <c r="F10" s="819"/>
      <c r="G10" s="820"/>
      <c r="H10" s="575"/>
    </row>
    <row r="11" spans="1:8" s="562" customFormat="1" ht="24.95" customHeight="1">
      <c r="A11" s="814" t="s">
        <v>848</v>
      </c>
      <c r="B11" s="819"/>
      <c r="C11" s="819"/>
      <c r="D11" s="819"/>
      <c r="E11" s="819"/>
      <c r="F11" s="819"/>
      <c r="G11" s="820"/>
      <c r="H11" s="575">
        <v>94</v>
      </c>
    </row>
    <row r="12" spans="1:8" s="559" customFormat="1" ht="24.95" customHeight="1">
      <c r="A12" s="804" t="s">
        <v>805</v>
      </c>
      <c r="B12" s="805"/>
      <c r="C12" s="805"/>
      <c r="D12" s="805"/>
      <c r="E12" s="805"/>
      <c r="F12" s="805"/>
      <c r="G12" s="806"/>
      <c r="H12" s="570">
        <f>H13+H14</f>
        <v>0</v>
      </c>
    </row>
    <row r="13" spans="1:8" s="562" customFormat="1" ht="24.95" customHeight="1">
      <c r="A13" s="814" t="s">
        <v>849</v>
      </c>
      <c r="B13" s="819"/>
      <c r="C13" s="819"/>
      <c r="D13" s="819"/>
      <c r="E13" s="819"/>
      <c r="F13" s="819"/>
      <c r="G13" s="820"/>
      <c r="H13" s="575"/>
    </row>
    <row r="14" spans="1:8" s="562" customFormat="1" ht="24.95" customHeight="1">
      <c r="A14" s="814" t="s">
        <v>850</v>
      </c>
      <c r="B14" s="819"/>
      <c r="C14" s="819"/>
      <c r="D14" s="819"/>
      <c r="E14" s="819"/>
      <c r="F14" s="819"/>
      <c r="G14" s="820"/>
      <c r="H14" s="575"/>
    </row>
    <row r="15" spans="1:8" s="567" customFormat="1" ht="24.95" customHeight="1">
      <c r="A15" s="809" t="s">
        <v>117</v>
      </c>
      <c r="B15" s="810"/>
      <c r="C15" s="810"/>
      <c r="D15" s="810"/>
      <c r="E15" s="810"/>
      <c r="F15" s="810"/>
      <c r="G15" s="811"/>
      <c r="H15" s="571">
        <f>H16+H18+H21</f>
        <v>0</v>
      </c>
    </row>
    <row r="16" spans="1:8" s="559" customFormat="1" ht="24.95" customHeight="1">
      <c r="A16" s="804" t="s">
        <v>59</v>
      </c>
      <c r="B16" s="812"/>
      <c r="C16" s="812"/>
      <c r="D16" s="812"/>
      <c r="E16" s="812"/>
      <c r="F16" s="812"/>
      <c r="G16" s="813"/>
      <c r="H16" s="570">
        <f>H17</f>
        <v>0</v>
      </c>
    </row>
    <row r="17" spans="1:8" s="562" customFormat="1" ht="24.95" customHeight="1">
      <c r="A17" s="814" t="s">
        <v>118</v>
      </c>
      <c r="B17" s="817"/>
      <c r="C17" s="817"/>
      <c r="D17" s="817"/>
      <c r="E17" s="817"/>
      <c r="F17" s="817"/>
      <c r="G17" s="818"/>
      <c r="H17" s="575"/>
    </row>
    <row r="18" spans="1:8" s="559" customFormat="1" ht="24.95" customHeight="1">
      <c r="A18" s="804" t="s">
        <v>73</v>
      </c>
      <c r="B18" s="812"/>
      <c r="C18" s="812"/>
      <c r="D18" s="812"/>
      <c r="E18" s="812"/>
      <c r="F18" s="812"/>
      <c r="G18" s="813"/>
      <c r="H18" s="570">
        <f>H19+H20</f>
        <v>0</v>
      </c>
    </row>
    <row r="19" spans="1:8" s="562" customFormat="1" ht="24.95" customHeight="1">
      <c r="A19" s="814" t="s">
        <v>851</v>
      </c>
      <c r="B19" s="819"/>
      <c r="C19" s="819"/>
      <c r="D19" s="819"/>
      <c r="E19" s="819"/>
      <c r="F19" s="819"/>
      <c r="G19" s="820"/>
      <c r="H19" s="575"/>
    </row>
    <row r="20" spans="1:8" s="562" customFormat="1" ht="24.95" customHeight="1">
      <c r="A20" s="814" t="s">
        <v>852</v>
      </c>
      <c r="B20" s="819"/>
      <c r="C20" s="819"/>
      <c r="D20" s="819"/>
      <c r="E20" s="819"/>
      <c r="F20" s="819"/>
      <c r="G20" s="820"/>
      <c r="H20" s="575"/>
    </row>
    <row r="21" spans="1:8" s="559" customFormat="1" ht="24.95" customHeight="1">
      <c r="A21" s="804" t="s">
        <v>805</v>
      </c>
      <c r="B21" s="805"/>
      <c r="C21" s="805"/>
      <c r="D21" s="805"/>
      <c r="E21" s="805"/>
      <c r="F21" s="805"/>
      <c r="G21" s="806"/>
      <c r="H21" s="570">
        <f>H22</f>
        <v>0</v>
      </c>
    </row>
    <row r="22" spans="1:8" s="562" customFormat="1" ht="24.95" customHeight="1">
      <c r="A22" s="814" t="s">
        <v>853</v>
      </c>
      <c r="B22" s="819"/>
      <c r="C22" s="819"/>
      <c r="D22" s="819"/>
      <c r="E22" s="819"/>
      <c r="F22" s="819"/>
      <c r="G22" s="820"/>
      <c r="H22" s="575"/>
    </row>
    <row r="23" spans="1:8" s="567" customFormat="1" ht="24.95" customHeight="1">
      <c r="A23" s="809" t="s">
        <v>119</v>
      </c>
      <c r="B23" s="824"/>
      <c r="C23" s="824"/>
      <c r="D23" s="824"/>
      <c r="E23" s="824"/>
      <c r="F23" s="824"/>
      <c r="G23" s="824"/>
      <c r="H23" s="571"/>
    </row>
    <row r="24" spans="1:8" s="562" customFormat="1" ht="24.95" customHeight="1">
      <c r="A24" s="821" t="s">
        <v>854</v>
      </c>
      <c r="B24" s="822"/>
      <c r="C24" s="822"/>
      <c r="D24" s="822"/>
      <c r="E24" s="822"/>
      <c r="F24" s="822"/>
      <c r="G24" s="823"/>
      <c r="H24" s="586"/>
    </row>
    <row r="25" spans="1:8" s="562" customFormat="1" ht="24.95" customHeight="1">
      <c r="A25" s="821" t="s">
        <v>855</v>
      </c>
      <c r="B25" s="822"/>
      <c r="C25" s="822"/>
      <c r="D25" s="822"/>
      <c r="E25" s="822"/>
      <c r="F25" s="822"/>
      <c r="G25" s="823"/>
      <c r="H25" s="587"/>
    </row>
    <row r="26" spans="1:8" s="562" customFormat="1" ht="24.95" customHeight="1">
      <c r="A26" s="821" t="s">
        <v>856</v>
      </c>
      <c r="B26" s="822"/>
      <c r="C26" s="822"/>
      <c r="D26" s="822"/>
      <c r="E26" s="822"/>
      <c r="F26" s="822"/>
      <c r="G26" s="823"/>
      <c r="H26" s="577"/>
    </row>
    <row r="27" spans="1:8" s="562" customFormat="1" ht="24.95" customHeight="1">
      <c r="A27" s="821" t="s">
        <v>857</v>
      </c>
      <c r="B27" s="822"/>
      <c r="C27" s="822"/>
      <c r="D27" s="822"/>
      <c r="E27" s="822"/>
      <c r="F27" s="822"/>
      <c r="G27" s="823"/>
      <c r="H27" s="587"/>
    </row>
    <row r="28" spans="1:8" s="562" customFormat="1" ht="24.95" customHeight="1">
      <c r="A28" s="821" t="s">
        <v>858</v>
      </c>
      <c r="B28" s="822"/>
      <c r="C28" s="822"/>
      <c r="D28" s="822"/>
      <c r="E28" s="822"/>
      <c r="F28" s="822"/>
      <c r="G28" s="823"/>
      <c r="H28" s="587"/>
    </row>
    <row r="29" spans="1:8" s="562" customFormat="1" ht="24.95" customHeight="1">
      <c r="A29" s="821" t="s">
        <v>859</v>
      </c>
      <c r="B29" s="822"/>
      <c r="C29" s="822"/>
      <c r="D29" s="822"/>
      <c r="E29" s="822"/>
      <c r="F29" s="822"/>
      <c r="G29" s="823"/>
      <c r="H29" s="587"/>
    </row>
    <row r="30" spans="1:8" s="562" customFormat="1" ht="24.95" customHeight="1">
      <c r="A30" s="821" t="s">
        <v>120</v>
      </c>
      <c r="B30" s="822"/>
      <c r="C30" s="822"/>
      <c r="D30" s="822"/>
      <c r="E30" s="822"/>
      <c r="F30" s="822"/>
      <c r="G30" s="823"/>
      <c r="H30" s="587"/>
    </row>
    <row r="31" spans="1:8" s="562" customFormat="1" ht="24.95" customHeight="1">
      <c r="A31" s="821" t="s">
        <v>860</v>
      </c>
      <c r="B31" s="822"/>
      <c r="C31" s="822"/>
      <c r="D31" s="822"/>
      <c r="E31" s="822"/>
      <c r="F31" s="822"/>
      <c r="G31" s="823"/>
      <c r="H31" s="587"/>
    </row>
    <row r="32" spans="1:8" s="562" customFormat="1" ht="24.95" customHeight="1">
      <c r="A32" s="821" t="s">
        <v>861</v>
      </c>
      <c r="B32" s="822"/>
      <c r="C32" s="822"/>
      <c r="D32" s="822"/>
      <c r="E32" s="822"/>
      <c r="F32" s="822"/>
      <c r="G32" s="823"/>
      <c r="H32" s="587"/>
    </row>
    <row r="33" spans="1:8" s="562" customFormat="1" ht="24.95" customHeight="1" thickBot="1">
      <c r="A33" s="825" t="s">
        <v>862</v>
      </c>
      <c r="B33" s="826"/>
      <c r="C33" s="826"/>
      <c r="D33" s="826"/>
      <c r="E33" s="826"/>
      <c r="F33" s="826"/>
      <c r="G33" s="827"/>
      <c r="H33" s="588"/>
    </row>
    <row r="34" spans="1:8" ht="17.100000000000001" customHeight="1"/>
    <row r="35" spans="1:8" ht="17.100000000000001" customHeight="1">
      <c r="A35" s="557"/>
    </row>
    <row r="36" spans="1:8" ht="17.100000000000001" customHeight="1"/>
    <row r="37" spans="1:8" ht="17.100000000000001" customHeight="1">
      <c r="G37" s="803"/>
      <c r="H37" s="803"/>
    </row>
    <row r="38" spans="1:8" ht="17.100000000000001" customHeight="1"/>
    <row r="39" spans="1:8" ht="17.100000000000001" customHeight="1"/>
    <row r="40" spans="1:8" ht="17.100000000000001" customHeight="1"/>
    <row r="41" spans="1:8" ht="17.100000000000001" customHeight="1"/>
    <row r="42" spans="1:8" ht="17.100000000000001" customHeight="1"/>
    <row r="43" spans="1:8" ht="17.100000000000001" customHeight="1"/>
    <row r="44" spans="1:8" ht="17.100000000000001" customHeight="1"/>
    <row r="45" spans="1:8" ht="17.100000000000001" customHeight="1"/>
    <row r="46" spans="1:8" ht="17.100000000000001" customHeight="1"/>
    <row r="47" spans="1:8" ht="17.100000000000001" customHeight="1"/>
    <row r="48" spans="1:8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  <row r="60" ht="17.100000000000001" customHeight="1"/>
    <row r="61" ht="17.100000000000001" customHeight="1"/>
    <row r="62" ht="17.100000000000001" customHeight="1"/>
    <row r="63" ht="17.100000000000001" customHeight="1"/>
    <row r="64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</sheetData>
  <mergeCells count="34">
    <mergeCell ref="A31:G31"/>
    <mergeCell ref="A32:G32"/>
    <mergeCell ref="A33:G33"/>
    <mergeCell ref="G37:H37"/>
    <mergeCell ref="A25:G25"/>
    <mergeCell ref="A26:G26"/>
    <mergeCell ref="A27:G27"/>
    <mergeCell ref="A28:G28"/>
    <mergeCell ref="A29:G29"/>
    <mergeCell ref="A30:G30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1" orientation="portrait" r:id="rId1"/>
  <headerFooter alignWithMargins="0">
    <oddHeader>&amp;C&amp;"Times New Roman,Normál"&amp;16VAGYONKIMUTATÁS 
az érték nélkül nyilvántartott eszközökről  (e Ft)
2014. év&amp;R&amp;"Times New Roman,Normál"&amp;14 17.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I161"/>
  <sheetViews>
    <sheetView tabSelected="1" zoomScaleNormal="100" workbookViewId="0">
      <pane ySplit="1" topLeftCell="A2" activePane="bottomLeft" state="frozen"/>
      <selection activeCell="K16" sqref="K16"/>
      <selection pane="bottomLeft" activeCell="K16" sqref="K16"/>
    </sheetView>
  </sheetViews>
  <sheetFormatPr defaultRowHeight="12.75"/>
  <cols>
    <col min="1" max="1" width="61.5703125" style="60" customWidth="1"/>
    <col min="2" max="2" width="16.7109375" style="426" customWidth="1"/>
    <col min="3" max="4" width="16.7109375" style="60" customWidth="1"/>
    <col min="5" max="5" width="91.140625" style="60" customWidth="1"/>
    <col min="6" max="6" width="13.7109375" style="60" customWidth="1"/>
    <col min="7" max="7" width="15.140625" style="60" customWidth="1"/>
    <col min="8" max="8" width="13.7109375" style="60" customWidth="1"/>
    <col min="9" max="9" width="19" style="60" customWidth="1"/>
    <col min="10" max="16384" width="9.140625" style="60"/>
  </cols>
  <sheetData>
    <row r="1" spans="1:9" s="359" customFormat="1" ht="51.75" customHeight="1" thickBot="1">
      <c r="A1" s="353" t="s">
        <v>223</v>
      </c>
      <c r="B1" s="354" t="s">
        <v>41</v>
      </c>
      <c r="C1" s="355" t="s">
        <v>115</v>
      </c>
      <c r="D1" s="355" t="s">
        <v>121</v>
      </c>
      <c r="E1" s="356" t="s">
        <v>122</v>
      </c>
      <c r="F1" s="356" t="s">
        <v>123</v>
      </c>
      <c r="G1" s="357" t="s">
        <v>863</v>
      </c>
      <c r="H1" s="356" t="s">
        <v>124</v>
      </c>
      <c r="I1" s="358" t="s">
        <v>125</v>
      </c>
    </row>
    <row r="2" spans="1:9" s="366" customFormat="1" ht="18.95" customHeight="1" thickBot="1">
      <c r="A2" s="360" t="s">
        <v>126</v>
      </c>
      <c r="B2" s="361">
        <f>B3+B14</f>
        <v>0</v>
      </c>
      <c r="C2" s="361">
        <f>C3+C14</f>
        <v>0</v>
      </c>
      <c r="D2" s="361">
        <f>D3+D14</f>
        <v>0</v>
      </c>
      <c r="E2" s="362"/>
      <c r="F2" s="363"/>
      <c r="G2" s="364"/>
      <c r="H2" s="363"/>
      <c r="I2" s="365"/>
    </row>
    <row r="3" spans="1:9" s="366" customFormat="1" ht="18.95" customHeight="1">
      <c r="A3" s="367" t="s">
        <v>127</v>
      </c>
      <c r="B3" s="368">
        <f>B4+B5+B6+B7+B8+B9+B10+B11+B12</f>
        <v>0</v>
      </c>
      <c r="C3" s="368">
        <f>C4+C5+C6+C7+C8+C9+C10+C11+C12</f>
        <v>0</v>
      </c>
      <c r="D3" s="368">
        <f>D4+D5+D6+D7+D8+D9+D10+D11+D12</f>
        <v>0</v>
      </c>
      <c r="E3" s="369"/>
      <c r="F3" s="370"/>
      <c r="G3" s="371"/>
      <c r="H3" s="370"/>
      <c r="I3" s="372"/>
    </row>
    <row r="4" spans="1:9" s="366" customFormat="1" ht="18.95" customHeight="1">
      <c r="A4" s="373" t="s">
        <v>128</v>
      </c>
      <c r="B4" s="374"/>
      <c r="C4" s="436"/>
      <c r="D4" s="436"/>
      <c r="E4" s="375"/>
      <c r="F4" s="376"/>
      <c r="G4" s="377"/>
      <c r="H4" s="376"/>
      <c r="I4" s="378"/>
    </row>
    <row r="5" spans="1:9" s="366" customFormat="1" ht="18.95" customHeight="1">
      <c r="A5" s="379" t="s">
        <v>750</v>
      </c>
      <c r="B5" s="380"/>
      <c r="C5" s="380"/>
      <c r="D5" s="380"/>
      <c r="E5" s="375"/>
      <c r="F5" s="381"/>
      <c r="G5" s="382"/>
      <c r="H5" s="381"/>
      <c r="I5" s="383"/>
    </row>
    <row r="6" spans="1:9" s="366" customFormat="1" ht="30.75" customHeight="1">
      <c r="A6" s="379" t="s">
        <v>751</v>
      </c>
      <c r="B6" s="380"/>
      <c r="C6" s="380"/>
      <c r="D6" s="380"/>
      <c r="E6" s="375"/>
      <c r="F6" s="381"/>
      <c r="G6" s="382"/>
      <c r="H6" s="381"/>
      <c r="I6" s="383"/>
    </row>
    <row r="7" spans="1:9" s="366" customFormat="1" ht="18.95" customHeight="1">
      <c r="A7" s="379" t="s">
        <v>752</v>
      </c>
      <c r="B7" s="380"/>
      <c r="C7" s="380"/>
      <c r="D7" s="380"/>
      <c r="E7" s="375"/>
      <c r="F7" s="381"/>
      <c r="G7" s="382"/>
      <c r="H7" s="381"/>
      <c r="I7" s="383"/>
    </row>
    <row r="8" spans="1:9" s="366" customFormat="1" ht="18.95" customHeight="1">
      <c r="A8" s="379" t="s">
        <v>129</v>
      </c>
      <c r="B8" s="380"/>
      <c r="C8" s="380"/>
      <c r="D8" s="380"/>
      <c r="E8" s="375"/>
      <c r="F8" s="381"/>
      <c r="G8" s="382"/>
      <c r="H8" s="381"/>
      <c r="I8" s="383"/>
    </row>
    <row r="9" spans="1:9" s="366" customFormat="1" ht="18.95" customHeight="1">
      <c r="A9" s="379" t="s">
        <v>753</v>
      </c>
      <c r="B9" s="380"/>
      <c r="C9" s="380"/>
      <c r="D9" s="380"/>
      <c r="E9" s="375"/>
      <c r="F9" s="381"/>
      <c r="G9" s="382"/>
      <c r="H9" s="381"/>
      <c r="I9" s="383"/>
    </row>
    <row r="10" spans="1:9" s="366" customFormat="1" ht="18.95" customHeight="1">
      <c r="A10" s="379" t="s">
        <v>130</v>
      </c>
      <c r="B10" s="384"/>
      <c r="C10" s="385"/>
      <c r="D10" s="385"/>
      <c r="E10" s="386"/>
      <c r="F10" s="381"/>
      <c r="G10" s="382"/>
      <c r="H10" s="381"/>
      <c r="I10" s="383"/>
    </row>
    <row r="11" spans="1:9" s="366" customFormat="1" ht="18.95" customHeight="1">
      <c r="A11" s="379" t="s">
        <v>754</v>
      </c>
      <c r="B11" s="387"/>
      <c r="C11" s="387"/>
      <c r="D11" s="387"/>
      <c r="E11" s="384"/>
      <c r="F11" s="381"/>
      <c r="G11" s="382"/>
      <c r="H11" s="381"/>
      <c r="I11" s="383"/>
    </row>
    <row r="12" spans="1:9" s="366" customFormat="1" ht="18.95" customHeight="1">
      <c r="A12" s="379" t="s">
        <v>755</v>
      </c>
      <c r="B12" s="388"/>
      <c r="C12" s="388"/>
      <c r="D12" s="388"/>
      <c r="E12" s="384"/>
      <c r="F12" s="381"/>
      <c r="G12" s="382"/>
      <c r="H12" s="381"/>
      <c r="I12" s="383"/>
    </row>
    <row r="13" spans="1:9" s="366" customFormat="1" ht="18.95" customHeight="1">
      <c r="A13" s="379" t="s">
        <v>756</v>
      </c>
      <c r="B13" s="388"/>
      <c r="C13" s="388"/>
      <c r="D13" s="388"/>
      <c r="E13" s="384"/>
      <c r="F13" s="381"/>
      <c r="G13" s="382"/>
      <c r="H13" s="381"/>
      <c r="I13" s="383"/>
    </row>
    <row r="14" spans="1:9" s="366" customFormat="1" ht="18.95" customHeight="1">
      <c r="A14" s="389" t="s">
        <v>131</v>
      </c>
      <c r="B14" s="368">
        <f>B15+B17</f>
        <v>0</v>
      </c>
      <c r="C14" s="368">
        <f>C15+C17</f>
        <v>0</v>
      </c>
      <c r="D14" s="368">
        <f>D15+D17</f>
        <v>0</v>
      </c>
      <c r="E14" s="390"/>
      <c r="F14" s="391"/>
      <c r="G14" s="392"/>
      <c r="H14" s="391"/>
      <c r="I14" s="393"/>
    </row>
    <row r="15" spans="1:9" s="366" customFormat="1" ht="18.95" customHeight="1">
      <c r="A15" s="394" t="s">
        <v>132</v>
      </c>
      <c r="B15" s="395">
        <v>0</v>
      </c>
      <c r="C15" s="395">
        <f>C16</f>
        <v>0</v>
      </c>
      <c r="D15" s="395">
        <f>D16</f>
        <v>0</v>
      </c>
      <c r="E15" s="396"/>
      <c r="F15" s="397"/>
      <c r="G15" s="398"/>
      <c r="H15" s="397"/>
      <c r="I15" s="399"/>
    </row>
    <row r="16" spans="1:9" s="366" customFormat="1" ht="18.95" customHeight="1">
      <c r="A16" s="379" t="s">
        <v>116</v>
      </c>
      <c r="B16" s="400"/>
      <c r="C16" s="401"/>
      <c r="D16" s="401"/>
      <c r="E16" s="402"/>
      <c r="F16" s="376"/>
      <c r="G16" s="377"/>
      <c r="H16" s="376"/>
      <c r="I16" s="378"/>
    </row>
    <row r="17" spans="1:9" s="366" customFormat="1" ht="18.95" customHeight="1" thickBot="1">
      <c r="A17" s="394" t="s">
        <v>133</v>
      </c>
      <c r="B17" s="395"/>
      <c r="C17" s="395"/>
      <c r="D17" s="395"/>
      <c r="E17" s="396"/>
      <c r="F17" s="397"/>
      <c r="G17" s="398"/>
      <c r="H17" s="397"/>
      <c r="I17" s="399"/>
    </row>
    <row r="18" spans="1:9" s="366" customFormat="1" ht="18.95" customHeight="1" thickBot="1">
      <c r="A18" s="360" t="s">
        <v>134</v>
      </c>
      <c r="B18" s="361">
        <f>B19+B29</f>
        <v>0</v>
      </c>
      <c r="C18" s="361">
        <f>C19+C29</f>
        <v>0</v>
      </c>
      <c r="D18" s="361">
        <f>D19+D29</f>
        <v>0</v>
      </c>
      <c r="E18" s="362"/>
      <c r="F18" s="363"/>
      <c r="G18" s="364"/>
      <c r="H18" s="363"/>
      <c r="I18" s="365"/>
    </row>
    <row r="19" spans="1:9" s="366" customFormat="1" ht="18.95" customHeight="1">
      <c r="A19" s="403" t="s">
        <v>135</v>
      </c>
      <c r="B19" s="404">
        <f>B20+B21+B22+B23+B24+B25+B26</f>
        <v>0</v>
      </c>
      <c r="C19" s="404">
        <f>C20+C21+C22+C23+C24+C25+C26</f>
        <v>0</v>
      </c>
      <c r="D19" s="404">
        <f>D20+D21+D22+D23+D24+D25+D26</f>
        <v>0</v>
      </c>
      <c r="E19" s="405"/>
      <c r="F19" s="370"/>
      <c r="G19" s="371"/>
      <c r="H19" s="370"/>
      <c r="I19" s="372"/>
    </row>
    <row r="20" spans="1:9" s="366" customFormat="1" ht="18.95" customHeight="1">
      <c r="A20" s="373" t="s">
        <v>136</v>
      </c>
      <c r="B20" s="406"/>
      <c r="C20" s="406"/>
      <c r="D20" s="406"/>
      <c r="E20" s="407"/>
      <c r="F20" s="376"/>
      <c r="G20" s="377"/>
      <c r="H20" s="376"/>
      <c r="I20" s="378"/>
    </row>
    <row r="21" spans="1:9" s="442" customFormat="1" ht="18.95" customHeight="1">
      <c r="A21" s="437" t="s">
        <v>137</v>
      </c>
      <c r="B21" s="443"/>
      <c r="C21" s="443"/>
      <c r="D21" s="443"/>
      <c r="E21" s="438"/>
      <c r="F21" s="439"/>
      <c r="G21" s="440"/>
      <c r="H21" s="439"/>
      <c r="I21" s="441"/>
    </row>
    <row r="22" spans="1:9" s="366" customFormat="1" ht="18.95" customHeight="1">
      <c r="A22" s="379" t="s">
        <v>138</v>
      </c>
      <c r="B22" s="409"/>
      <c r="C22" s="409"/>
      <c r="D22" s="409"/>
      <c r="E22" s="385"/>
      <c r="F22" s="381"/>
      <c r="G22" s="382"/>
      <c r="H22" s="381"/>
      <c r="I22" s="383"/>
    </row>
    <row r="23" spans="1:9" s="366" customFormat="1" ht="18.95" customHeight="1">
      <c r="A23" s="379" t="s">
        <v>139</v>
      </c>
      <c r="B23" s="410"/>
      <c r="C23" s="410"/>
      <c r="D23" s="410"/>
      <c r="E23" s="385"/>
      <c r="F23" s="381"/>
      <c r="G23" s="382"/>
      <c r="H23" s="381"/>
      <c r="I23" s="383"/>
    </row>
    <row r="24" spans="1:9" s="366" customFormat="1" ht="18.95" customHeight="1">
      <c r="A24" s="379" t="s">
        <v>140</v>
      </c>
      <c r="B24" s="408"/>
      <c r="C24" s="408"/>
      <c r="D24" s="408"/>
      <c r="E24" s="385"/>
      <c r="F24" s="381"/>
      <c r="G24" s="382"/>
      <c r="H24" s="381"/>
      <c r="I24" s="383"/>
    </row>
    <row r="25" spans="1:9" s="366" customFormat="1" ht="18.95" customHeight="1">
      <c r="A25" s="379" t="s">
        <v>141</v>
      </c>
      <c r="B25" s="385"/>
      <c r="C25" s="385"/>
      <c r="D25" s="385"/>
      <c r="E25" s="385"/>
      <c r="F25" s="381"/>
      <c r="G25" s="382"/>
      <c r="H25" s="381"/>
      <c r="I25" s="383"/>
    </row>
    <row r="26" spans="1:9" s="366" customFormat="1" ht="18.95" customHeight="1" thickBot="1">
      <c r="A26" s="411" t="s">
        <v>142</v>
      </c>
      <c r="B26" s="412"/>
      <c r="C26" s="412"/>
      <c r="D26" s="412"/>
      <c r="E26" s="412"/>
      <c r="F26" s="413"/>
      <c r="G26" s="414"/>
      <c r="H26" s="413"/>
      <c r="I26" s="415"/>
    </row>
    <row r="27" spans="1:9" s="366" customFormat="1" ht="18.95" customHeight="1" thickBot="1">
      <c r="A27" s="403" t="s">
        <v>143</v>
      </c>
      <c r="B27" s="404"/>
      <c r="C27" s="404"/>
      <c r="D27" s="404"/>
      <c r="E27" s="416"/>
      <c r="F27" s="370"/>
      <c r="G27" s="371"/>
      <c r="H27" s="370"/>
      <c r="I27" s="372"/>
    </row>
    <row r="28" spans="1:9" s="392" customFormat="1" ht="18.95" customHeight="1" thickBot="1">
      <c r="A28" s="417" t="s">
        <v>144</v>
      </c>
      <c r="B28" s="404"/>
      <c r="C28" s="404"/>
      <c r="D28" s="404"/>
      <c r="E28" s="416"/>
      <c r="F28" s="370"/>
      <c r="G28" s="371"/>
      <c r="H28" s="370"/>
      <c r="I28" s="372"/>
    </row>
    <row r="29" spans="1:9" s="366" customFormat="1" ht="18.95" customHeight="1" thickBot="1">
      <c r="A29" s="418" t="s">
        <v>145</v>
      </c>
      <c r="B29" s="361">
        <f>B27+B28</f>
        <v>0</v>
      </c>
      <c r="C29" s="361">
        <f>C27+C28</f>
        <v>0</v>
      </c>
      <c r="D29" s="361">
        <f>D27+D28</f>
        <v>0</v>
      </c>
      <c r="E29" s="419"/>
      <c r="F29" s="420"/>
      <c r="G29" s="421"/>
      <c r="H29" s="420"/>
      <c r="I29" s="422"/>
    </row>
    <row r="30" spans="1:9" s="392" customFormat="1" ht="18.95" customHeight="1">
      <c r="B30" s="423"/>
    </row>
    <row r="31" spans="1:9" s="392" customFormat="1" ht="18.95" customHeight="1">
      <c r="B31" s="423"/>
    </row>
    <row r="32" spans="1:9" s="392" customFormat="1" ht="18.95" customHeight="1">
      <c r="B32" s="423"/>
    </row>
    <row r="33" spans="2:2" s="424" customFormat="1" ht="15.95" customHeight="1">
      <c r="B33" s="425"/>
    </row>
    <row r="34" spans="2:2" s="424" customFormat="1" ht="15.95" customHeight="1">
      <c r="B34" s="425"/>
    </row>
    <row r="35" spans="2:2" s="424" customFormat="1" ht="15.95" customHeight="1">
      <c r="B35" s="425"/>
    </row>
    <row r="36" spans="2:2" s="424" customFormat="1" ht="15.95" customHeight="1">
      <c r="B36" s="425"/>
    </row>
    <row r="37" spans="2:2" s="424" customFormat="1" ht="15.95" customHeight="1">
      <c r="B37" s="425"/>
    </row>
    <row r="38" spans="2:2" s="424" customFormat="1" ht="15.95" customHeight="1">
      <c r="B38" s="425"/>
    </row>
    <row r="39" spans="2:2" s="424" customFormat="1" ht="15.95" customHeight="1">
      <c r="B39" s="425"/>
    </row>
    <row r="40" spans="2:2" s="424" customFormat="1" ht="15.95" customHeight="1">
      <c r="B40" s="425"/>
    </row>
    <row r="41" spans="2:2" s="424" customFormat="1" ht="15.95" customHeight="1">
      <c r="B41" s="425"/>
    </row>
    <row r="42" spans="2:2" s="424" customFormat="1" ht="15.95" customHeight="1">
      <c r="B42" s="425"/>
    </row>
    <row r="43" spans="2:2" s="424" customFormat="1" ht="15.95" customHeight="1">
      <c r="B43" s="425"/>
    </row>
    <row r="44" spans="2:2" s="424" customFormat="1" ht="15.95" customHeight="1">
      <c r="B44" s="425"/>
    </row>
    <row r="45" spans="2:2" s="424" customFormat="1" ht="15.95" customHeight="1">
      <c r="B45" s="425"/>
    </row>
    <row r="46" spans="2:2" s="424" customFormat="1" ht="15.95" customHeight="1">
      <c r="B46" s="425"/>
    </row>
    <row r="47" spans="2:2" s="424" customFormat="1" ht="15.95" customHeight="1">
      <c r="B47" s="425"/>
    </row>
    <row r="48" spans="2:2" s="424" customFormat="1" ht="15.95" customHeight="1">
      <c r="B48" s="425"/>
    </row>
    <row r="49" spans="2:2" s="424" customFormat="1" ht="15.95" customHeight="1">
      <c r="B49" s="425"/>
    </row>
    <row r="50" spans="2:2" s="424" customFormat="1" ht="15.95" customHeight="1">
      <c r="B50" s="425"/>
    </row>
    <row r="51" spans="2:2" s="424" customFormat="1" ht="15.95" customHeight="1">
      <c r="B51" s="425"/>
    </row>
    <row r="52" spans="2:2" s="424" customFormat="1" ht="15.95" customHeight="1">
      <c r="B52" s="425"/>
    </row>
    <row r="53" spans="2:2" s="424" customFormat="1" ht="15.95" customHeight="1">
      <c r="B53" s="425"/>
    </row>
    <row r="54" spans="2:2" s="424" customFormat="1" ht="15.95" customHeight="1">
      <c r="B54" s="425"/>
    </row>
    <row r="55" spans="2:2" s="424" customFormat="1" ht="15.95" customHeight="1">
      <c r="B55" s="425"/>
    </row>
    <row r="56" spans="2:2" s="424" customFormat="1" ht="15.95" customHeight="1">
      <c r="B56" s="425"/>
    </row>
    <row r="57" spans="2:2" s="424" customFormat="1" ht="15.95" customHeight="1">
      <c r="B57" s="425"/>
    </row>
    <row r="58" spans="2:2" s="424" customFormat="1" ht="15.95" customHeight="1">
      <c r="B58" s="425"/>
    </row>
    <row r="59" spans="2:2" s="424" customFormat="1" ht="15.95" customHeight="1">
      <c r="B59" s="425"/>
    </row>
    <row r="60" spans="2:2" s="424" customFormat="1" ht="15.95" customHeight="1">
      <c r="B60" s="425"/>
    </row>
    <row r="61" spans="2:2" s="424" customFormat="1" ht="15.95" customHeight="1">
      <c r="B61" s="425"/>
    </row>
    <row r="62" spans="2:2" s="424" customFormat="1" ht="15.95" customHeight="1">
      <c r="B62" s="425"/>
    </row>
    <row r="63" spans="2:2" s="424" customFormat="1" ht="15.95" customHeight="1">
      <c r="B63" s="425"/>
    </row>
    <row r="64" spans="2:2" s="424" customFormat="1" ht="15.95" customHeight="1">
      <c r="B64" s="425"/>
    </row>
    <row r="65" spans="2:2" s="424" customFormat="1" ht="15.95" customHeight="1">
      <c r="B65" s="425"/>
    </row>
    <row r="66" spans="2:2" s="424" customFormat="1" ht="15.95" customHeight="1">
      <c r="B66" s="425"/>
    </row>
    <row r="67" spans="2:2" s="424" customFormat="1" ht="15.95" customHeight="1">
      <c r="B67" s="425"/>
    </row>
    <row r="68" spans="2:2" s="424" customFormat="1" ht="15.95" customHeight="1">
      <c r="B68" s="425"/>
    </row>
    <row r="69" spans="2:2" s="424" customFormat="1" ht="15.95" customHeight="1">
      <c r="B69" s="425"/>
    </row>
    <row r="70" spans="2:2" s="424" customFormat="1" ht="15.95" customHeight="1">
      <c r="B70" s="425"/>
    </row>
    <row r="71" spans="2:2" s="424" customFormat="1" ht="15.95" customHeight="1">
      <c r="B71" s="425"/>
    </row>
    <row r="72" spans="2:2" s="424" customFormat="1" ht="15.95" customHeight="1">
      <c r="B72" s="425"/>
    </row>
    <row r="73" spans="2:2" s="424" customFormat="1" ht="15.95" customHeight="1">
      <c r="B73" s="425"/>
    </row>
    <row r="74" spans="2:2" s="424" customFormat="1" ht="15.95" customHeight="1">
      <c r="B74" s="425"/>
    </row>
    <row r="75" spans="2:2" s="424" customFormat="1" ht="15.95" customHeight="1">
      <c r="B75" s="425"/>
    </row>
    <row r="76" spans="2:2" s="424" customFormat="1" ht="15.95" customHeight="1">
      <c r="B76" s="425"/>
    </row>
    <row r="77" spans="2:2" s="424" customFormat="1" ht="15.95" customHeight="1">
      <c r="B77" s="425"/>
    </row>
    <row r="78" spans="2:2" s="424" customFormat="1" ht="15.95" customHeight="1">
      <c r="B78" s="425"/>
    </row>
    <row r="79" spans="2:2" s="424" customFormat="1" ht="15.95" customHeight="1">
      <c r="B79" s="425"/>
    </row>
    <row r="80" spans="2:2" s="424" customFormat="1" ht="15.95" customHeight="1">
      <c r="B80" s="425"/>
    </row>
    <row r="81" spans="2:2" s="424" customFormat="1" ht="15.95" customHeight="1">
      <c r="B81" s="425"/>
    </row>
    <row r="82" spans="2:2" s="424" customFormat="1" ht="15.95" customHeight="1">
      <c r="B82" s="425"/>
    </row>
    <row r="83" spans="2:2" s="424" customFormat="1" ht="15.95" customHeight="1">
      <c r="B83" s="425"/>
    </row>
    <row r="84" spans="2:2" s="424" customFormat="1" ht="15.95" customHeight="1">
      <c r="B84" s="425"/>
    </row>
    <row r="85" spans="2:2" s="424" customFormat="1" ht="15.95" customHeight="1">
      <c r="B85" s="425"/>
    </row>
    <row r="86" spans="2:2" s="424" customFormat="1" ht="15.95" customHeight="1">
      <c r="B86" s="425"/>
    </row>
    <row r="87" spans="2:2" s="424" customFormat="1" ht="15.95" customHeight="1">
      <c r="B87" s="425"/>
    </row>
    <row r="88" spans="2:2" s="424" customFormat="1" ht="15.95" customHeight="1">
      <c r="B88" s="425"/>
    </row>
    <row r="89" spans="2:2" s="424" customFormat="1" ht="15.95" customHeight="1">
      <c r="B89" s="425"/>
    </row>
    <row r="90" spans="2:2" s="424" customFormat="1" ht="15.95" customHeight="1">
      <c r="B90" s="425"/>
    </row>
    <row r="91" spans="2:2" s="424" customFormat="1" ht="15.95" customHeight="1">
      <c r="B91" s="425"/>
    </row>
    <row r="92" spans="2:2" s="424" customFormat="1" ht="15.95" customHeight="1">
      <c r="B92" s="425"/>
    </row>
    <row r="93" spans="2:2" s="424" customFormat="1" ht="15.95" customHeight="1">
      <c r="B93" s="425"/>
    </row>
    <row r="94" spans="2:2" s="424" customFormat="1" ht="15.95" customHeight="1">
      <c r="B94" s="425"/>
    </row>
    <row r="95" spans="2:2" s="424" customFormat="1" ht="15.95" customHeight="1">
      <c r="B95" s="425"/>
    </row>
    <row r="96" spans="2:2" s="424" customFormat="1" ht="15.95" customHeight="1">
      <c r="B96" s="425"/>
    </row>
    <row r="97" spans="2:2" s="424" customFormat="1" ht="15.95" customHeight="1">
      <c r="B97" s="425"/>
    </row>
    <row r="98" spans="2:2" s="424" customFormat="1" ht="15.95" customHeight="1">
      <c r="B98" s="425"/>
    </row>
    <row r="99" spans="2:2" s="424" customFormat="1" ht="15.95" customHeight="1">
      <c r="B99" s="425"/>
    </row>
    <row r="100" spans="2:2" s="424" customFormat="1" ht="15.95" customHeight="1">
      <c r="B100" s="425"/>
    </row>
    <row r="101" spans="2:2" s="424" customFormat="1" ht="15.95" customHeight="1">
      <c r="B101" s="425"/>
    </row>
    <row r="102" spans="2:2" s="424" customFormat="1" ht="15.95" customHeight="1">
      <c r="B102" s="425"/>
    </row>
    <row r="103" spans="2:2" s="424" customFormat="1" ht="15.95" customHeight="1">
      <c r="B103" s="425"/>
    </row>
    <row r="104" spans="2:2" s="424" customFormat="1" ht="15.95" customHeight="1">
      <c r="B104" s="425"/>
    </row>
    <row r="105" spans="2:2" s="424" customFormat="1" ht="15.95" customHeight="1">
      <c r="B105" s="425"/>
    </row>
    <row r="106" spans="2:2" s="424" customFormat="1" ht="15.95" customHeight="1">
      <c r="B106" s="425"/>
    </row>
    <row r="107" spans="2:2" s="424" customFormat="1" ht="15.95" customHeight="1">
      <c r="B107" s="425"/>
    </row>
    <row r="108" spans="2:2" s="424" customFormat="1" ht="15.95" customHeight="1">
      <c r="B108" s="425"/>
    </row>
    <row r="109" spans="2:2" s="424" customFormat="1" ht="15.95" customHeight="1">
      <c r="B109" s="425"/>
    </row>
    <row r="110" spans="2:2" s="424" customFormat="1" ht="15.95" customHeight="1">
      <c r="B110" s="425"/>
    </row>
    <row r="111" spans="2:2" s="424" customFormat="1" ht="15.95" customHeight="1">
      <c r="B111" s="425"/>
    </row>
    <row r="112" spans="2:2" s="424" customFormat="1" ht="15.95" customHeight="1">
      <c r="B112" s="425"/>
    </row>
    <row r="113" spans="2:2" s="424" customFormat="1" ht="15.95" customHeight="1">
      <c r="B113" s="425"/>
    </row>
    <row r="114" spans="2:2" s="424" customFormat="1" ht="15.95" customHeight="1">
      <c r="B114" s="425"/>
    </row>
    <row r="115" spans="2:2" s="424" customFormat="1" ht="15">
      <c r="B115" s="425"/>
    </row>
    <row r="116" spans="2:2" s="424" customFormat="1" ht="15">
      <c r="B116" s="425"/>
    </row>
    <row r="117" spans="2:2" s="424" customFormat="1" ht="15">
      <c r="B117" s="425"/>
    </row>
    <row r="118" spans="2:2" s="424" customFormat="1" ht="15">
      <c r="B118" s="425"/>
    </row>
    <row r="119" spans="2:2" s="424" customFormat="1" ht="15">
      <c r="B119" s="425"/>
    </row>
    <row r="120" spans="2:2" s="424" customFormat="1" ht="15">
      <c r="B120" s="425"/>
    </row>
    <row r="121" spans="2:2" s="424" customFormat="1" ht="15">
      <c r="B121" s="425"/>
    </row>
    <row r="122" spans="2:2" s="424" customFormat="1" ht="15">
      <c r="B122" s="425"/>
    </row>
    <row r="123" spans="2:2" s="424" customFormat="1" ht="15">
      <c r="B123" s="425"/>
    </row>
    <row r="124" spans="2:2" s="424" customFormat="1" ht="15">
      <c r="B124" s="425"/>
    </row>
    <row r="125" spans="2:2" s="424" customFormat="1" ht="15">
      <c r="B125" s="425"/>
    </row>
    <row r="126" spans="2:2" s="424" customFormat="1" ht="15">
      <c r="B126" s="425"/>
    </row>
    <row r="127" spans="2:2" s="424" customFormat="1" ht="15">
      <c r="B127" s="425"/>
    </row>
    <row r="128" spans="2:2" s="424" customFormat="1" ht="15">
      <c r="B128" s="425"/>
    </row>
    <row r="129" spans="2:2" s="424" customFormat="1" ht="15">
      <c r="B129" s="425"/>
    </row>
    <row r="130" spans="2:2" s="424" customFormat="1" ht="15">
      <c r="B130" s="425"/>
    </row>
    <row r="131" spans="2:2" s="424" customFormat="1" ht="15">
      <c r="B131" s="425"/>
    </row>
    <row r="132" spans="2:2" s="424" customFormat="1" ht="15">
      <c r="B132" s="425"/>
    </row>
    <row r="133" spans="2:2" s="424" customFormat="1" ht="15">
      <c r="B133" s="425"/>
    </row>
    <row r="134" spans="2:2" s="424" customFormat="1" ht="15">
      <c r="B134" s="425"/>
    </row>
    <row r="135" spans="2:2" s="424" customFormat="1" ht="15">
      <c r="B135" s="425"/>
    </row>
    <row r="136" spans="2:2" s="424" customFormat="1" ht="15">
      <c r="B136" s="425"/>
    </row>
    <row r="137" spans="2:2" s="424" customFormat="1" ht="15">
      <c r="B137" s="425"/>
    </row>
    <row r="138" spans="2:2" s="424" customFormat="1" ht="15">
      <c r="B138" s="425"/>
    </row>
    <row r="139" spans="2:2" s="424" customFormat="1" ht="15">
      <c r="B139" s="425"/>
    </row>
    <row r="140" spans="2:2" s="424" customFormat="1" ht="15">
      <c r="B140" s="425"/>
    </row>
    <row r="141" spans="2:2" s="424" customFormat="1" ht="15">
      <c r="B141" s="425"/>
    </row>
    <row r="142" spans="2:2" s="424" customFormat="1" ht="15">
      <c r="B142" s="425"/>
    </row>
    <row r="143" spans="2:2" s="424" customFormat="1" ht="15">
      <c r="B143" s="425"/>
    </row>
    <row r="144" spans="2:2" s="424" customFormat="1" ht="15">
      <c r="B144" s="425"/>
    </row>
    <row r="145" spans="2:2" s="424" customFormat="1" ht="15">
      <c r="B145" s="425"/>
    </row>
    <row r="146" spans="2:2" s="424" customFormat="1" ht="15">
      <c r="B146" s="425"/>
    </row>
    <row r="147" spans="2:2" s="424" customFormat="1" ht="15">
      <c r="B147" s="425"/>
    </row>
    <row r="148" spans="2:2" s="424" customFormat="1" ht="15">
      <c r="B148" s="425"/>
    </row>
    <row r="149" spans="2:2" s="424" customFormat="1" ht="15">
      <c r="B149" s="425"/>
    </row>
    <row r="150" spans="2:2" s="424" customFormat="1" ht="15">
      <c r="B150" s="425"/>
    </row>
    <row r="151" spans="2:2" s="424" customFormat="1" ht="15">
      <c r="B151" s="425"/>
    </row>
    <row r="152" spans="2:2" s="424" customFormat="1" ht="15">
      <c r="B152" s="425"/>
    </row>
    <row r="153" spans="2:2" s="424" customFormat="1" ht="15">
      <c r="B153" s="425"/>
    </row>
    <row r="154" spans="2:2" s="424" customFormat="1" ht="15">
      <c r="B154" s="425"/>
    </row>
    <row r="155" spans="2:2" s="424" customFormat="1" ht="15">
      <c r="B155" s="425"/>
    </row>
    <row r="156" spans="2:2" s="424" customFormat="1" ht="15">
      <c r="B156" s="425"/>
    </row>
    <row r="157" spans="2:2" s="424" customFormat="1" ht="15">
      <c r="B157" s="425"/>
    </row>
    <row r="158" spans="2:2" s="424" customFormat="1" ht="15">
      <c r="B158" s="425"/>
    </row>
    <row r="159" spans="2:2" s="424" customFormat="1" ht="15">
      <c r="B159" s="425"/>
    </row>
    <row r="160" spans="2:2" s="424" customFormat="1" ht="15">
      <c r="B160" s="425"/>
    </row>
    <row r="161" spans="2:2" s="424" customFormat="1" ht="15">
      <c r="B161" s="425"/>
    </row>
  </sheetData>
  <phoneticPr fontId="0" type="noConversion"/>
  <printOptions horizontalCentered="1"/>
  <pageMargins left="0.39370078740157483" right="0.39370078740157483" top="1.1811023622047245" bottom="1.1811023622047245" header="0.51181102362204722" footer="0.51181102362204722"/>
  <pageSetup paperSize="9" scale="45" orientation="landscape" r:id="rId1"/>
  <headerFooter alignWithMargins="0">
    <oddHeader>&amp;C&amp;"Times New Roman,Normál"
PESTERZSÉBETI LENGYEL NEMZETISÉGI ÖNKORMÁNYZAT 2014. ÉVI ÁTADOTT PÉNZESZKÖZEI
(e Ft)&amp;R&amp;"Times New Roman,Normál"18.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R24"/>
  <sheetViews>
    <sheetView tabSelected="1" zoomScale="70" zoomScaleNormal="100" workbookViewId="0">
      <pane xSplit="2" ySplit="1" topLeftCell="C2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2.75"/>
  <cols>
    <col min="1" max="1" width="9.140625" style="66"/>
    <col min="2" max="2" width="82.42578125" style="66" customWidth="1"/>
    <col min="3" max="4" width="16.42578125" style="66" customWidth="1"/>
    <col min="5" max="5" width="17.5703125" style="66" customWidth="1"/>
    <col min="6" max="6" width="16.42578125" style="67" customWidth="1"/>
    <col min="7" max="8" width="16.42578125" style="66" customWidth="1"/>
    <col min="9" max="9" width="17.5703125" style="66" customWidth="1"/>
    <col min="10" max="10" width="16.42578125" style="67" customWidth="1"/>
    <col min="11" max="12" width="16.42578125" style="66" customWidth="1"/>
    <col min="13" max="13" width="17.5703125" style="66" customWidth="1"/>
    <col min="14" max="14" width="16.42578125" style="67" customWidth="1"/>
    <col min="15" max="16" width="16.42578125" style="66" customWidth="1"/>
    <col min="17" max="17" width="17.5703125" style="66" customWidth="1"/>
    <col min="18" max="18" width="16.42578125" style="67" customWidth="1"/>
    <col min="19" max="16384" width="9.140625" style="66"/>
  </cols>
  <sheetData>
    <row r="1" spans="1:18" s="51" customFormat="1" ht="14.25" customHeight="1" thickBot="1">
      <c r="A1" s="714" t="s">
        <v>146</v>
      </c>
      <c r="B1" s="716" t="s">
        <v>147</v>
      </c>
      <c r="C1" s="711" t="s">
        <v>41</v>
      </c>
      <c r="D1" s="712"/>
      <c r="E1" s="712"/>
      <c r="F1" s="713"/>
      <c r="G1" s="711" t="s">
        <v>77</v>
      </c>
      <c r="H1" s="712"/>
      <c r="I1" s="712"/>
      <c r="J1" s="713"/>
      <c r="K1" s="711" t="s">
        <v>42</v>
      </c>
      <c r="L1" s="712"/>
      <c r="M1" s="712"/>
      <c r="N1" s="713"/>
      <c r="O1" s="711" t="s">
        <v>43</v>
      </c>
      <c r="P1" s="712"/>
      <c r="Q1" s="712"/>
      <c r="R1" s="713"/>
    </row>
    <row r="2" spans="1:18" s="51" customFormat="1" ht="40.5" customHeight="1" thickBot="1">
      <c r="A2" s="715"/>
      <c r="B2" s="717"/>
      <c r="C2" s="52" t="s">
        <v>148</v>
      </c>
      <c r="D2" s="53" t="s">
        <v>149</v>
      </c>
      <c r="E2" s="53" t="s">
        <v>150</v>
      </c>
      <c r="F2" s="54" t="s">
        <v>151</v>
      </c>
      <c r="G2" s="52" t="s">
        <v>148</v>
      </c>
      <c r="H2" s="53" t="s">
        <v>149</v>
      </c>
      <c r="I2" s="53" t="s">
        <v>150</v>
      </c>
      <c r="J2" s="54" t="s">
        <v>151</v>
      </c>
      <c r="K2" s="52" t="s">
        <v>148</v>
      </c>
      <c r="L2" s="53" t="s">
        <v>149</v>
      </c>
      <c r="M2" s="53" t="s">
        <v>150</v>
      </c>
      <c r="N2" s="54" t="s">
        <v>151</v>
      </c>
      <c r="O2" s="52" t="s">
        <v>148</v>
      </c>
      <c r="P2" s="53" t="s">
        <v>149</v>
      </c>
      <c r="Q2" s="53" t="s">
        <v>150</v>
      </c>
      <c r="R2" s="54" t="s">
        <v>151</v>
      </c>
    </row>
    <row r="3" spans="1:18" s="260" customFormat="1" ht="24.95" customHeight="1" thickBot="1">
      <c r="A3" s="463" t="s">
        <v>187</v>
      </c>
      <c r="B3" s="464" t="s">
        <v>188</v>
      </c>
      <c r="C3" s="465">
        <v>1000</v>
      </c>
      <c r="D3" s="465"/>
      <c r="E3" s="465"/>
      <c r="F3" s="465">
        <f t="shared" ref="F3:F4" si="0">SUM(C3:E3)</f>
        <v>1000</v>
      </c>
      <c r="G3" s="465">
        <v>1000</v>
      </c>
      <c r="H3" s="465"/>
      <c r="I3" s="465"/>
      <c r="J3" s="465">
        <f>SUM(G3:I3)</f>
        <v>1000</v>
      </c>
      <c r="K3" s="465">
        <v>639</v>
      </c>
      <c r="L3" s="465"/>
      <c r="M3" s="465"/>
      <c r="N3" s="465">
        <f>SUM(K3:M3)</f>
        <v>639</v>
      </c>
      <c r="O3" s="466">
        <f>SUM(K3/G3)</f>
        <v>0.63900000000000001</v>
      </c>
      <c r="P3" s="465"/>
      <c r="Q3" s="465"/>
      <c r="R3" s="466">
        <f>SUM(O3:Q3)</f>
        <v>0.63900000000000001</v>
      </c>
    </row>
    <row r="4" spans="1:18" s="260" customFormat="1" ht="24.95" customHeight="1" thickBot="1">
      <c r="A4" s="463" t="s">
        <v>189</v>
      </c>
      <c r="B4" s="689" t="s">
        <v>190</v>
      </c>
      <c r="C4" s="465">
        <v>150</v>
      </c>
      <c r="D4" s="465"/>
      <c r="E4" s="465"/>
      <c r="F4" s="465">
        <f t="shared" si="0"/>
        <v>150</v>
      </c>
      <c r="G4" s="465">
        <v>150</v>
      </c>
      <c r="H4" s="465"/>
      <c r="I4" s="465"/>
      <c r="J4" s="465">
        <f>SUM(G4:I4)</f>
        <v>150</v>
      </c>
      <c r="K4" s="465">
        <v>75</v>
      </c>
      <c r="L4" s="465"/>
      <c r="M4" s="465"/>
      <c r="N4" s="465">
        <f>SUM(K4:M4)</f>
        <v>75</v>
      </c>
      <c r="O4" s="466">
        <f>SUM(K4/G4)</f>
        <v>0.5</v>
      </c>
      <c r="P4" s="465"/>
      <c r="Q4" s="465"/>
      <c r="R4" s="466">
        <f>SUM(O4:Q4)</f>
        <v>0.5</v>
      </c>
    </row>
    <row r="5" spans="1:18" s="260" customFormat="1" ht="24.95" customHeight="1" thickBot="1">
      <c r="A5" s="463" t="s">
        <v>191</v>
      </c>
      <c r="B5" s="464" t="s">
        <v>192</v>
      </c>
      <c r="C5" s="465">
        <v>1630</v>
      </c>
      <c r="D5" s="465"/>
      <c r="E5" s="465"/>
      <c r="F5" s="465">
        <f>SUM(C5:E5)</f>
        <v>1630</v>
      </c>
      <c r="G5" s="465">
        <v>1748</v>
      </c>
      <c r="H5" s="465"/>
      <c r="I5" s="465"/>
      <c r="J5" s="465">
        <f>SUM(G5:I5)</f>
        <v>1748</v>
      </c>
      <c r="K5" s="465">
        <v>747</v>
      </c>
      <c r="L5" s="465"/>
      <c r="M5" s="465"/>
      <c r="N5" s="465">
        <f>SUM(K5:M5)</f>
        <v>747</v>
      </c>
      <c r="O5" s="466">
        <f>SUM(K5/G5)</f>
        <v>0.42734553775743706</v>
      </c>
      <c r="P5" s="465"/>
      <c r="Q5" s="465"/>
      <c r="R5" s="466">
        <f>SUM(O5:Q5)</f>
        <v>0.42734553775743706</v>
      </c>
    </row>
    <row r="6" spans="1:18" s="260" customFormat="1" ht="24.95" customHeight="1" thickBot="1">
      <c r="A6" s="690" t="s">
        <v>193</v>
      </c>
      <c r="B6" s="691" t="s">
        <v>194</v>
      </c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3"/>
      <c r="P6" s="692"/>
      <c r="Q6" s="692"/>
      <c r="R6" s="693"/>
    </row>
    <row r="7" spans="1:18" s="260" customFormat="1" ht="24.95" customHeight="1" thickBot="1">
      <c r="A7" s="463" t="s">
        <v>195</v>
      </c>
      <c r="B7" s="464" t="s">
        <v>196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6"/>
      <c r="P7" s="465"/>
      <c r="Q7" s="465"/>
      <c r="R7" s="466"/>
    </row>
    <row r="8" spans="1:18" s="260" customFormat="1" ht="24.95" customHeight="1">
      <c r="A8" s="428" t="s">
        <v>197</v>
      </c>
      <c r="B8" s="429" t="s">
        <v>372</v>
      </c>
      <c r="C8" s="427">
        <v>0</v>
      </c>
      <c r="D8" s="427"/>
      <c r="E8" s="427"/>
      <c r="F8" s="427">
        <v>0</v>
      </c>
      <c r="G8" s="430">
        <v>0</v>
      </c>
      <c r="H8" s="427"/>
      <c r="I8" s="427"/>
      <c r="J8" s="430">
        <f>SUM(G8:I8)</f>
        <v>0</v>
      </c>
      <c r="K8" s="430">
        <v>0</v>
      </c>
      <c r="L8" s="430"/>
      <c r="M8" s="430"/>
      <c r="N8" s="430">
        <f t="shared" ref="N8:N9" si="1">SUM(K8:M8)</f>
        <v>0</v>
      </c>
      <c r="O8" s="431">
        <v>0</v>
      </c>
      <c r="P8" s="430"/>
      <c r="Q8" s="430"/>
      <c r="R8" s="431">
        <v>0</v>
      </c>
    </row>
    <row r="9" spans="1:18" s="694" customFormat="1" ht="13.5">
      <c r="A9" s="55" t="s">
        <v>198</v>
      </c>
      <c r="B9" s="56" t="s">
        <v>373</v>
      </c>
      <c r="C9" s="57">
        <v>0</v>
      </c>
      <c r="D9" s="57"/>
      <c r="E9" s="57"/>
      <c r="F9" s="9">
        <v>0</v>
      </c>
      <c r="G9" s="57">
        <v>0</v>
      </c>
      <c r="H9" s="57"/>
      <c r="I9" s="57"/>
      <c r="J9" s="9">
        <f>SUM(G9:I9)</f>
        <v>0</v>
      </c>
      <c r="K9" s="57">
        <v>0</v>
      </c>
      <c r="L9" s="57"/>
      <c r="M9" s="57"/>
      <c r="N9" s="9">
        <f t="shared" si="1"/>
        <v>0</v>
      </c>
      <c r="O9" s="298">
        <v>0</v>
      </c>
      <c r="P9" s="57"/>
      <c r="Q9" s="57"/>
      <c r="R9" s="333">
        <v>0</v>
      </c>
    </row>
    <row r="10" spans="1:18" s="695" customFormat="1" ht="24.95" customHeight="1" thickBot="1">
      <c r="A10" s="58" t="s">
        <v>199</v>
      </c>
      <c r="B10" s="59" t="s">
        <v>40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99"/>
      <c r="P10" s="24"/>
      <c r="Q10" s="24"/>
      <c r="R10" s="299"/>
    </row>
    <row r="11" spans="1:18" s="260" customFormat="1" ht="24.95" customHeight="1" thickBot="1">
      <c r="A11" s="690" t="s">
        <v>200</v>
      </c>
      <c r="B11" s="691" t="s">
        <v>201</v>
      </c>
      <c r="C11" s="692"/>
      <c r="D11" s="692"/>
      <c r="E11" s="692"/>
      <c r="F11" s="692"/>
      <c r="G11" s="692">
        <v>150</v>
      </c>
      <c r="H11" s="692"/>
      <c r="I11" s="692"/>
      <c r="J11" s="692">
        <f>SUM(G11:I11)</f>
        <v>150</v>
      </c>
      <c r="K11" s="692">
        <v>119</v>
      </c>
      <c r="L11" s="692"/>
      <c r="M11" s="692"/>
      <c r="N11" s="692">
        <f>SUM(K11:M11)</f>
        <v>119</v>
      </c>
      <c r="O11" s="693">
        <f>SUM(K11/G11)</f>
        <v>0.79333333333333333</v>
      </c>
      <c r="P11" s="692"/>
      <c r="Q11" s="692"/>
      <c r="R11" s="693">
        <f>SUM(O11:Q11)</f>
        <v>0.79333333333333333</v>
      </c>
    </row>
    <row r="12" spans="1:18" s="260" customFormat="1" ht="24.95" customHeight="1" thickBot="1">
      <c r="A12" s="690" t="s">
        <v>202</v>
      </c>
      <c r="B12" s="691" t="s">
        <v>203</v>
      </c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3"/>
      <c r="P12" s="692"/>
      <c r="Q12" s="692"/>
      <c r="R12" s="693"/>
    </row>
    <row r="13" spans="1:18" s="260" customFormat="1" ht="24.95" customHeight="1" thickBot="1">
      <c r="A13" s="690" t="s">
        <v>204</v>
      </c>
      <c r="B13" s="691" t="s">
        <v>205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3"/>
      <c r="P13" s="692"/>
      <c r="Q13" s="692"/>
      <c r="R13" s="693"/>
    </row>
    <row r="14" spans="1:18" s="13" customFormat="1" ht="33.75" customHeight="1" thickBot="1">
      <c r="A14" s="25" t="s">
        <v>209</v>
      </c>
      <c r="B14" s="26" t="s">
        <v>210</v>
      </c>
      <c r="C14" s="27">
        <f>C3+C4+C5+C6+C7+C11+C12+C13</f>
        <v>2780</v>
      </c>
      <c r="D14" s="27"/>
      <c r="E14" s="27"/>
      <c r="F14" s="468">
        <f>SUM(C14:E14)</f>
        <v>2780</v>
      </c>
      <c r="G14" s="27">
        <f>G3+G4+G5+G6+G7+G11+G12+G13</f>
        <v>3048</v>
      </c>
      <c r="H14" s="27"/>
      <c r="I14" s="27"/>
      <c r="J14" s="468">
        <f>SUM(G14:I14)</f>
        <v>3048</v>
      </c>
      <c r="K14" s="27">
        <f>K3+K4+K5+K6+K7+K11+K12+K13</f>
        <v>1580</v>
      </c>
      <c r="L14" s="27"/>
      <c r="M14" s="27"/>
      <c r="N14" s="468">
        <f>SUM(K14:M14)</f>
        <v>1580</v>
      </c>
      <c r="O14" s="283">
        <f t="shared" ref="O14:O16" si="2">SUM(K14/G14)</f>
        <v>0.51837270341207353</v>
      </c>
      <c r="P14" s="27"/>
      <c r="Q14" s="27"/>
      <c r="R14" s="335">
        <f>SUM(O14:Q14)</f>
        <v>0.51837270341207353</v>
      </c>
    </row>
    <row r="15" spans="1:18" s="260" customFormat="1" ht="24.95" customHeight="1" thickBot="1">
      <c r="A15" s="463" t="s">
        <v>211</v>
      </c>
      <c r="B15" s="464" t="s">
        <v>212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6"/>
      <c r="P15" s="465"/>
      <c r="Q15" s="465"/>
      <c r="R15" s="466"/>
    </row>
    <row r="16" spans="1:18" s="35" customFormat="1" ht="48.75" customHeight="1" thickBot="1">
      <c r="A16" s="33"/>
      <c r="B16" s="34" t="s">
        <v>213</v>
      </c>
      <c r="C16" s="487">
        <f>C15+C14</f>
        <v>2780</v>
      </c>
      <c r="D16" s="487">
        <f>D15+D14</f>
        <v>0</v>
      </c>
      <c r="E16" s="487">
        <f>E15+E14</f>
        <v>0</v>
      </c>
      <c r="F16" s="487">
        <f>SUM(C16:E16)</f>
        <v>2780</v>
      </c>
      <c r="G16" s="487">
        <f>G15+G14</f>
        <v>3048</v>
      </c>
      <c r="H16" s="487">
        <f>H15+H14</f>
        <v>0</v>
      </c>
      <c r="I16" s="487">
        <f>I15+I14</f>
        <v>0</v>
      </c>
      <c r="J16" s="487">
        <f>SUM(G16:I16)</f>
        <v>3048</v>
      </c>
      <c r="K16" s="487">
        <f>K15+K14</f>
        <v>1580</v>
      </c>
      <c r="L16" s="487">
        <f>L15+L14</f>
        <v>0</v>
      </c>
      <c r="M16" s="487">
        <f>M15+M14</f>
        <v>0</v>
      </c>
      <c r="N16" s="487">
        <f>SUM(K16:M16)</f>
        <v>1580</v>
      </c>
      <c r="O16" s="488">
        <f t="shared" si="2"/>
        <v>0.51837270341207353</v>
      </c>
      <c r="P16" s="487">
        <f>P15+P14</f>
        <v>0</v>
      </c>
      <c r="Q16" s="487">
        <f>Q15+Q14</f>
        <v>0</v>
      </c>
      <c r="R16" s="488">
        <f>SUM(O16:Q16)</f>
        <v>0.51837270341207353</v>
      </c>
    </row>
    <row r="17" spans="1:18" s="61" customFormat="1" ht="15.6" customHeight="1" thickBot="1">
      <c r="B17" s="63"/>
      <c r="C17" s="64"/>
      <c r="D17" s="64"/>
      <c r="E17" s="65"/>
      <c r="F17" s="65"/>
      <c r="G17" s="64"/>
      <c r="H17" s="64"/>
      <c r="I17" s="65"/>
      <c r="J17" s="65"/>
      <c r="K17" s="64"/>
      <c r="L17" s="64"/>
      <c r="M17" s="65"/>
      <c r="N17" s="65"/>
      <c r="O17" s="300"/>
      <c r="P17" s="64"/>
      <c r="Q17" s="65"/>
      <c r="R17" s="334"/>
    </row>
    <row r="18" spans="1:18" s="7" customFormat="1" ht="17.25" customHeight="1">
      <c r="A18" s="3"/>
      <c r="B18" s="36" t="s">
        <v>214</v>
      </c>
      <c r="C18" s="4">
        <v>2780</v>
      </c>
      <c r="D18" s="4"/>
      <c r="E18" s="4"/>
      <c r="F18" s="4">
        <f>SUM(C18:E18)</f>
        <v>2780</v>
      </c>
      <c r="G18" s="4">
        <v>2898</v>
      </c>
      <c r="H18" s="4"/>
      <c r="I18" s="4"/>
      <c r="J18" s="4">
        <f>SUM(G18:I18)</f>
        <v>2898</v>
      </c>
      <c r="K18" s="4">
        <v>1461</v>
      </c>
      <c r="L18" s="4"/>
      <c r="M18" s="4"/>
      <c r="N18" s="4">
        <f>SUM(K18:M18)</f>
        <v>1461</v>
      </c>
      <c r="O18" s="284">
        <f>SUM(K18/G18)</f>
        <v>0.50414078674948237</v>
      </c>
      <c r="P18" s="4"/>
      <c r="Q18" s="4"/>
      <c r="R18" s="284">
        <f>SUM(O18:Q18)</f>
        <v>0.50414078674948237</v>
      </c>
    </row>
    <row r="19" spans="1:18" s="7" customFormat="1" ht="17.25" customHeight="1">
      <c r="A19" s="5"/>
      <c r="B19" s="37" t="s">
        <v>215</v>
      </c>
      <c r="C19" s="6">
        <v>0</v>
      </c>
      <c r="D19" s="6"/>
      <c r="E19" s="6"/>
      <c r="F19" s="6">
        <f>SUM(C19:E19)</f>
        <v>0</v>
      </c>
      <c r="G19" s="6">
        <v>150</v>
      </c>
      <c r="H19" s="6"/>
      <c r="I19" s="6"/>
      <c r="J19" s="6">
        <f>SUM(G19:I19)</f>
        <v>150</v>
      </c>
      <c r="K19" s="6">
        <v>119</v>
      </c>
      <c r="L19" s="6"/>
      <c r="M19" s="6"/>
      <c r="N19" s="6">
        <f>SUM(K19:M19)</f>
        <v>119</v>
      </c>
      <c r="O19" s="285">
        <f>SUM(K19/G19)</f>
        <v>0.79333333333333333</v>
      </c>
      <c r="P19" s="6"/>
      <c r="Q19" s="6"/>
      <c r="R19" s="285">
        <f>SUM(O19:Q19)</f>
        <v>0.79333333333333333</v>
      </c>
    </row>
    <row r="20" spans="1:18" s="7" customFormat="1" ht="17.25" customHeight="1">
      <c r="A20" s="5"/>
      <c r="B20" s="37" t="s">
        <v>216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85"/>
      <c r="P20" s="6"/>
      <c r="Q20" s="6"/>
      <c r="R20" s="285"/>
    </row>
    <row r="21" spans="1:18" s="7" customFormat="1" ht="17.25" customHeight="1" thickBot="1">
      <c r="A21" s="20"/>
      <c r="B21" s="38" t="s">
        <v>217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90"/>
      <c r="P21" s="21"/>
      <c r="Q21" s="21"/>
      <c r="R21" s="290"/>
    </row>
    <row r="22" spans="1:18" s="43" customFormat="1" ht="17.25" customHeight="1">
      <c r="A22" s="40"/>
      <c r="B22" s="41" t="s">
        <v>218</v>
      </c>
      <c r="C22" s="42">
        <f t="shared" ref="C22:E23" si="3">C18+C20</f>
        <v>2780</v>
      </c>
      <c r="D22" s="41">
        <f t="shared" si="3"/>
        <v>0</v>
      </c>
      <c r="E22" s="41">
        <f t="shared" si="3"/>
        <v>0</v>
      </c>
      <c r="F22" s="42">
        <f t="shared" ref="F22:F24" si="4">SUM(C22:E22)</f>
        <v>2780</v>
      </c>
      <c r="G22" s="42">
        <f t="shared" ref="G22:I23" si="5">G18+G20</f>
        <v>2898</v>
      </c>
      <c r="H22" s="41">
        <f t="shared" si="5"/>
        <v>0</v>
      </c>
      <c r="I22" s="41">
        <f t="shared" si="5"/>
        <v>0</v>
      </c>
      <c r="J22" s="42">
        <f>SUM(G22:I22)</f>
        <v>2898</v>
      </c>
      <c r="K22" s="42">
        <f t="shared" ref="K22:M23" si="6">K18+K20</f>
        <v>1461</v>
      </c>
      <c r="L22" s="41">
        <f t="shared" si="6"/>
        <v>0</v>
      </c>
      <c r="M22" s="41">
        <f t="shared" si="6"/>
        <v>0</v>
      </c>
      <c r="N22" s="42">
        <f>SUM(K22:M22)</f>
        <v>1461</v>
      </c>
      <c r="O22" s="291">
        <f>SUM(K22/G22)</f>
        <v>0.50414078674948237</v>
      </c>
      <c r="P22" s="41">
        <f>P18+P20</f>
        <v>0</v>
      </c>
      <c r="Q22" s="41">
        <f>Q18+Q20</f>
        <v>0</v>
      </c>
      <c r="R22" s="291">
        <f>SUM(O22:Q22)</f>
        <v>0.50414078674948237</v>
      </c>
    </row>
    <row r="23" spans="1:18" s="43" customFormat="1" ht="17.25" customHeight="1" thickBot="1">
      <c r="A23" s="44"/>
      <c r="B23" s="45" t="s">
        <v>219</v>
      </c>
      <c r="C23" s="46">
        <f t="shared" si="3"/>
        <v>0</v>
      </c>
      <c r="D23" s="46">
        <f t="shared" si="3"/>
        <v>0</v>
      </c>
      <c r="E23" s="45">
        <f t="shared" si="3"/>
        <v>0</v>
      </c>
      <c r="F23" s="46">
        <f t="shared" si="4"/>
        <v>0</v>
      </c>
      <c r="G23" s="46">
        <f t="shared" si="5"/>
        <v>150</v>
      </c>
      <c r="H23" s="46">
        <f t="shared" si="5"/>
        <v>0</v>
      </c>
      <c r="I23" s="45">
        <f t="shared" si="5"/>
        <v>0</v>
      </c>
      <c r="J23" s="46">
        <f>SUM(G23:I23)</f>
        <v>150</v>
      </c>
      <c r="K23" s="46">
        <f t="shared" si="6"/>
        <v>119</v>
      </c>
      <c r="L23" s="46">
        <f t="shared" si="6"/>
        <v>0</v>
      </c>
      <c r="M23" s="45">
        <f t="shared" si="6"/>
        <v>0</v>
      </c>
      <c r="N23" s="46">
        <f>SUM(K23:M23)</f>
        <v>119</v>
      </c>
      <c r="O23" s="292">
        <f>SUM(K23/G23)</f>
        <v>0.79333333333333333</v>
      </c>
      <c r="P23" s="46">
        <f>P19+P21</f>
        <v>0</v>
      </c>
      <c r="Q23" s="45">
        <f>Q19+Q21</f>
        <v>0</v>
      </c>
      <c r="R23" s="292">
        <f>SUM(O23:Q23)</f>
        <v>0.79333333333333333</v>
      </c>
    </row>
    <row r="24" spans="1:18" s="43" customFormat="1" ht="17.25" customHeight="1" thickBot="1">
      <c r="A24" s="47"/>
      <c r="B24" s="48" t="s">
        <v>220</v>
      </c>
      <c r="C24" s="49">
        <f>C22+C23</f>
        <v>2780</v>
      </c>
      <c r="D24" s="46">
        <f>D22+D23</f>
        <v>0</v>
      </c>
      <c r="E24" s="48">
        <f>E22+E23</f>
        <v>0</v>
      </c>
      <c r="F24" s="49">
        <f t="shared" si="4"/>
        <v>2780</v>
      </c>
      <c r="G24" s="49">
        <f>G22+G23</f>
        <v>3048</v>
      </c>
      <c r="H24" s="46">
        <f>H22+H23</f>
        <v>0</v>
      </c>
      <c r="I24" s="48">
        <f>I22+I23</f>
        <v>0</v>
      </c>
      <c r="J24" s="49">
        <f>SUM(G24:I24)</f>
        <v>3048</v>
      </c>
      <c r="K24" s="49">
        <f>K22+K23</f>
        <v>1580</v>
      </c>
      <c r="L24" s="46">
        <f>L22+L23</f>
        <v>0</v>
      </c>
      <c r="M24" s="48">
        <f>M22+M23</f>
        <v>0</v>
      </c>
      <c r="N24" s="49">
        <f>SUM(K24:M24)</f>
        <v>1580</v>
      </c>
      <c r="O24" s="293">
        <f>SUM(K24/G24)</f>
        <v>0.51837270341207353</v>
      </c>
      <c r="P24" s="46">
        <f>P22+P23</f>
        <v>0</v>
      </c>
      <c r="Q24" s="48">
        <f>Q22+Q23</f>
        <v>0</v>
      </c>
      <c r="R24" s="293">
        <f>SUM(O24:Q24)</f>
        <v>0.51837270341207353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ageMargins left="0.78740157480314965" right="0.78740157480314965" top="0.59055118110236227" bottom="0.59055118110236227" header="0" footer="0"/>
  <pageSetup paperSize="9" scale="36" orientation="landscape" horizontalDpi="4294967294" r:id="rId1"/>
  <headerFooter alignWithMargins="0">
    <oddHeader xml:space="preserve">&amp;C&amp;"Times New Roman,Normál"PESTERZSÉBETI LENGYEL NEMZETISÉGI ÖNKORMÁNYZAT 
 2014. ÉVI 
KIADÁSAI (e Ft)&amp;R&amp;"Times New Roman,Normál"2. sz. melléklet &amp;"Times New Roman,Félkövér"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pageSetUpPr fitToPage="1"/>
  </sheetPr>
  <dimension ref="A1:R21"/>
  <sheetViews>
    <sheetView tabSelected="1" zoomScale="80" zoomScaleNormal="100" workbookViewId="0">
      <pane xSplit="2" ySplit="1" topLeftCell="C2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2.75"/>
  <cols>
    <col min="1" max="1" width="9.140625" style="68"/>
    <col min="2" max="2" width="69.5703125" style="68" bestFit="1" customWidth="1"/>
    <col min="3" max="4" width="15" style="68" customWidth="1"/>
    <col min="5" max="5" width="17.7109375" style="68" bestFit="1" customWidth="1"/>
    <col min="6" max="8" width="15" style="68" customWidth="1"/>
    <col min="9" max="9" width="17.7109375" style="68" customWidth="1"/>
    <col min="10" max="12" width="15" style="68" customWidth="1"/>
    <col min="13" max="13" width="17.7109375" style="68" bestFit="1" customWidth="1"/>
    <col min="14" max="16" width="15" style="68" customWidth="1"/>
    <col min="17" max="17" width="17.7109375" style="68" bestFit="1" customWidth="1"/>
    <col min="18" max="18" width="15" style="68" customWidth="1"/>
    <col min="19" max="16384" width="9.140625" style="68"/>
  </cols>
  <sheetData>
    <row r="1" spans="1:18" ht="13.5" customHeight="1">
      <c r="A1" s="718" t="s">
        <v>146</v>
      </c>
      <c r="B1" s="709" t="s">
        <v>256</v>
      </c>
      <c r="C1" s="705" t="s">
        <v>41</v>
      </c>
      <c r="D1" s="705"/>
      <c r="E1" s="705"/>
      <c r="F1" s="706"/>
      <c r="G1" s="705" t="s">
        <v>78</v>
      </c>
      <c r="H1" s="705"/>
      <c r="I1" s="705"/>
      <c r="J1" s="706"/>
      <c r="K1" s="705" t="s">
        <v>42</v>
      </c>
      <c r="L1" s="705"/>
      <c r="M1" s="705"/>
      <c r="N1" s="706"/>
      <c r="O1" s="705" t="s">
        <v>43</v>
      </c>
      <c r="P1" s="705"/>
      <c r="Q1" s="705"/>
      <c r="R1" s="706"/>
    </row>
    <row r="2" spans="1:18" ht="38.25">
      <c r="A2" s="719"/>
      <c r="B2" s="720"/>
      <c r="C2" s="271" t="s">
        <v>148</v>
      </c>
      <c r="D2" s="271" t="s">
        <v>149</v>
      </c>
      <c r="E2" s="271" t="s">
        <v>150</v>
      </c>
      <c r="F2" s="272" t="s">
        <v>151</v>
      </c>
      <c r="G2" s="271" t="s">
        <v>148</v>
      </c>
      <c r="H2" s="271" t="s">
        <v>149</v>
      </c>
      <c r="I2" s="271" t="s">
        <v>150</v>
      </c>
      <c r="J2" s="272" t="s">
        <v>151</v>
      </c>
      <c r="K2" s="271" t="s">
        <v>148</v>
      </c>
      <c r="L2" s="271" t="s">
        <v>149</v>
      </c>
      <c r="M2" s="271" t="s">
        <v>150</v>
      </c>
      <c r="N2" s="272" t="s">
        <v>151</v>
      </c>
      <c r="O2" s="271" t="s">
        <v>148</v>
      </c>
      <c r="P2" s="271" t="s">
        <v>149</v>
      </c>
      <c r="Q2" s="271" t="s">
        <v>150</v>
      </c>
      <c r="R2" s="272" t="s">
        <v>151</v>
      </c>
    </row>
    <row r="3" spans="1:18" ht="13.5" thickBot="1">
      <c r="A3" s="660" t="s">
        <v>257</v>
      </c>
      <c r="B3" s="273" t="s">
        <v>258</v>
      </c>
      <c r="C3" s="273">
        <f>C4</f>
        <v>0</v>
      </c>
      <c r="D3" s="647">
        <f>D4</f>
        <v>0</v>
      </c>
      <c r="E3" s="647">
        <f>E4</f>
        <v>0</v>
      </c>
      <c r="F3" s="648">
        <f t="shared" ref="F3:F11" si="0">SUM(C3:E3)</f>
        <v>0</v>
      </c>
      <c r="G3" s="647">
        <f>G4</f>
        <v>0</v>
      </c>
      <c r="H3" s="647">
        <f>H4</f>
        <v>0</v>
      </c>
      <c r="I3" s="647">
        <f>I4</f>
        <v>0</v>
      </c>
      <c r="J3" s="648">
        <f t="shared" ref="J3:J21" si="1">SUM(G3:I3)</f>
        <v>0</v>
      </c>
      <c r="K3" s="647">
        <f>K4</f>
        <v>0</v>
      </c>
      <c r="L3" s="647">
        <f>L4</f>
        <v>0</v>
      </c>
      <c r="M3" s="647">
        <f>M4</f>
        <v>0</v>
      </c>
      <c r="N3" s="648">
        <f t="shared" ref="N3:N21" si="2">SUM(K3:M3)</f>
        <v>0</v>
      </c>
      <c r="O3" s="649">
        <v>0</v>
      </c>
      <c r="P3" s="649">
        <f>P4</f>
        <v>0</v>
      </c>
      <c r="Q3" s="649">
        <f>Q4</f>
        <v>0</v>
      </c>
      <c r="R3" s="650">
        <f t="shared" ref="R3:R21" si="3">SUM(O3:Q3)</f>
        <v>0</v>
      </c>
    </row>
    <row r="4" spans="1:18" s="490" customFormat="1" ht="13.5">
      <c r="A4" s="661" t="s">
        <v>259</v>
      </c>
      <c r="B4" s="662" t="s">
        <v>260</v>
      </c>
      <c r="C4" s="663"/>
      <c r="D4" s="651"/>
      <c r="E4" s="651"/>
      <c r="F4" s="652">
        <f t="shared" si="0"/>
        <v>0</v>
      </c>
      <c r="G4" s="651"/>
      <c r="H4" s="651"/>
      <c r="I4" s="651"/>
      <c r="J4" s="652">
        <f t="shared" si="1"/>
        <v>0</v>
      </c>
      <c r="K4" s="651"/>
      <c r="L4" s="651"/>
      <c r="M4" s="651"/>
      <c r="N4" s="652">
        <f t="shared" si="2"/>
        <v>0</v>
      </c>
      <c r="O4" s="493">
        <v>0</v>
      </c>
      <c r="P4" s="493"/>
      <c r="Q4" s="493"/>
      <c r="R4" s="653">
        <f t="shared" si="3"/>
        <v>0</v>
      </c>
    </row>
    <row r="5" spans="1:18" ht="15" customHeight="1">
      <c r="A5" s="664" t="s">
        <v>261</v>
      </c>
      <c r="B5" s="102" t="s">
        <v>262</v>
      </c>
      <c r="C5" s="665">
        <f>C6+C7+C8+C9+C10+C11+C12</f>
        <v>0</v>
      </c>
      <c r="D5" s="103">
        <f>D6+D7+D8+D9+D10+D11+D12</f>
        <v>0</v>
      </c>
      <c r="E5" s="103">
        <f>E6+E7+E8+E9+E10+E11+E12</f>
        <v>0</v>
      </c>
      <c r="F5" s="103">
        <f t="shared" si="0"/>
        <v>0</v>
      </c>
      <c r="G5" s="103">
        <f>G6+G7+G8+G9+G10+G11+G12</f>
        <v>0</v>
      </c>
      <c r="H5" s="103">
        <f>H6+H7+H8+H9+H10+H11+H12</f>
        <v>0</v>
      </c>
      <c r="I5" s="103">
        <f>I6+I7+I8+I9+I10+I11+I12</f>
        <v>0</v>
      </c>
      <c r="J5" s="103">
        <f t="shared" si="1"/>
        <v>0</v>
      </c>
      <c r="K5" s="103">
        <f>K6+K7+K8+K9+K10+K11+K12</f>
        <v>0</v>
      </c>
      <c r="L5" s="103">
        <f>L6+L7+L8+L9+L10+L11+L12</f>
        <v>0</v>
      </c>
      <c r="M5" s="103">
        <f>M6+M7+M8+M9+M10+M11+M12</f>
        <v>0</v>
      </c>
      <c r="N5" s="103">
        <f t="shared" si="2"/>
        <v>0</v>
      </c>
      <c r="O5" s="312">
        <f>O6+O7+O8+O9+O10+O11+O12</f>
        <v>0</v>
      </c>
      <c r="P5" s="312">
        <f>P6+P7+P8+P9+P10+P11+P12</f>
        <v>0</v>
      </c>
      <c r="Q5" s="312">
        <f>Q6+Q7+Q8+Q9+Q10+Q11+Q12</f>
        <v>0</v>
      </c>
      <c r="R5" s="312">
        <f t="shared" si="3"/>
        <v>0</v>
      </c>
    </row>
    <row r="6" spans="1:18" s="490" customFormat="1" ht="15" customHeight="1">
      <c r="A6" s="666" t="s">
        <v>263</v>
      </c>
      <c r="B6" s="667" t="s">
        <v>264</v>
      </c>
      <c r="C6" s="668"/>
      <c r="D6" s="105"/>
      <c r="E6" s="105"/>
      <c r="F6" s="115">
        <f t="shared" si="0"/>
        <v>0</v>
      </c>
      <c r="G6" s="105"/>
      <c r="H6" s="105"/>
      <c r="I6" s="105"/>
      <c r="J6" s="115">
        <f t="shared" si="1"/>
        <v>0</v>
      </c>
      <c r="K6" s="105"/>
      <c r="L6" s="105"/>
      <c r="M6" s="105"/>
      <c r="N6" s="115">
        <f t="shared" si="2"/>
        <v>0</v>
      </c>
      <c r="O6" s="313">
        <f>SUM(G6+K6)</f>
        <v>0</v>
      </c>
      <c r="P6" s="313"/>
      <c r="Q6" s="313"/>
      <c r="R6" s="315">
        <f t="shared" si="3"/>
        <v>0</v>
      </c>
    </row>
    <row r="7" spans="1:18" s="490" customFormat="1" ht="15" customHeight="1">
      <c r="A7" s="666" t="s">
        <v>265</v>
      </c>
      <c r="B7" s="667" t="s">
        <v>266</v>
      </c>
      <c r="C7" s="670"/>
      <c r="D7" s="654"/>
      <c r="E7" s="654"/>
      <c r="F7" s="115">
        <f t="shared" si="0"/>
        <v>0</v>
      </c>
      <c r="G7" s="654"/>
      <c r="H7" s="654"/>
      <c r="I7" s="654"/>
      <c r="J7" s="115">
        <f t="shared" si="1"/>
        <v>0</v>
      </c>
      <c r="K7" s="654"/>
      <c r="L7" s="654"/>
      <c r="M7" s="654"/>
      <c r="N7" s="115">
        <f t="shared" si="2"/>
        <v>0</v>
      </c>
      <c r="O7" s="314">
        <f t="shared" ref="O7:O12" si="4">SUM(G7+K7)</f>
        <v>0</v>
      </c>
      <c r="P7" s="314"/>
      <c r="Q7" s="314"/>
      <c r="R7" s="315">
        <f t="shared" si="3"/>
        <v>0</v>
      </c>
    </row>
    <row r="8" spans="1:18" s="490" customFormat="1" ht="15" customHeight="1">
      <c r="A8" s="666" t="s">
        <v>267</v>
      </c>
      <c r="B8" s="667" t="s">
        <v>268</v>
      </c>
      <c r="C8" s="671"/>
      <c r="D8" s="82"/>
      <c r="E8" s="82"/>
      <c r="F8" s="115">
        <f t="shared" si="0"/>
        <v>0</v>
      </c>
      <c r="G8" s="82"/>
      <c r="H8" s="82"/>
      <c r="I8" s="82"/>
      <c r="J8" s="115">
        <f t="shared" si="1"/>
        <v>0</v>
      </c>
      <c r="K8" s="82"/>
      <c r="L8" s="82"/>
      <c r="M8" s="82"/>
      <c r="N8" s="115">
        <f t="shared" si="2"/>
        <v>0</v>
      </c>
      <c r="O8" s="301">
        <f t="shared" si="4"/>
        <v>0</v>
      </c>
      <c r="P8" s="301"/>
      <c r="Q8" s="301"/>
      <c r="R8" s="315">
        <f t="shared" si="3"/>
        <v>0</v>
      </c>
    </row>
    <row r="9" spans="1:18" s="490" customFormat="1" ht="15" customHeight="1">
      <c r="A9" s="666" t="s">
        <v>269</v>
      </c>
      <c r="B9" s="667" t="s">
        <v>270</v>
      </c>
      <c r="C9" s="672"/>
      <c r="D9" s="491"/>
      <c r="E9" s="491"/>
      <c r="F9" s="115">
        <f t="shared" si="0"/>
        <v>0</v>
      </c>
      <c r="G9" s="491"/>
      <c r="H9" s="491"/>
      <c r="I9" s="491"/>
      <c r="J9" s="115">
        <f t="shared" si="1"/>
        <v>0</v>
      </c>
      <c r="K9" s="491"/>
      <c r="L9" s="491"/>
      <c r="M9" s="491"/>
      <c r="N9" s="115">
        <f t="shared" si="2"/>
        <v>0</v>
      </c>
      <c r="O9" s="492">
        <f t="shared" si="4"/>
        <v>0</v>
      </c>
      <c r="P9" s="492"/>
      <c r="Q9" s="492"/>
      <c r="R9" s="315">
        <f t="shared" si="3"/>
        <v>0</v>
      </c>
    </row>
    <row r="10" spans="1:18" s="490" customFormat="1" ht="15" customHeight="1">
      <c r="A10" s="666" t="s">
        <v>271</v>
      </c>
      <c r="B10" s="667" t="s">
        <v>272</v>
      </c>
      <c r="C10" s="672"/>
      <c r="D10" s="491"/>
      <c r="E10" s="491"/>
      <c r="F10" s="115">
        <f t="shared" si="0"/>
        <v>0</v>
      </c>
      <c r="G10" s="491"/>
      <c r="H10" s="491"/>
      <c r="I10" s="491"/>
      <c r="J10" s="115">
        <f t="shared" si="1"/>
        <v>0</v>
      </c>
      <c r="K10" s="491"/>
      <c r="L10" s="491"/>
      <c r="M10" s="491"/>
      <c r="N10" s="115">
        <f t="shared" si="2"/>
        <v>0</v>
      </c>
      <c r="O10" s="492">
        <f t="shared" si="4"/>
        <v>0</v>
      </c>
      <c r="P10" s="492"/>
      <c r="Q10" s="492"/>
      <c r="R10" s="315">
        <f t="shared" si="3"/>
        <v>0</v>
      </c>
    </row>
    <row r="11" spans="1:18" s="490" customFormat="1" ht="15" customHeight="1">
      <c r="A11" s="666" t="s">
        <v>273</v>
      </c>
      <c r="B11" s="667" t="s">
        <v>274</v>
      </c>
      <c r="C11" s="669"/>
      <c r="D11" s="115"/>
      <c r="E11" s="115"/>
      <c r="F11" s="115">
        <f t="shared" si="0"/>
        <v>0</v>
      </c>
      <c r="G11" s="115"/>
      <c r="H11" s="115"/>
      <c r="I11" s="115"/>
      <c r="J11" s="115">
        <f t="shared" si="1"/>
        <v>0</v>
      </c>
      <c r="K11" s="115"/>
      <c r="L11" s="115"/>
      <c r="M11" s="115"/>
      <c r="N11" s="115">
        <f t="shared" si="2"/>
        <v>0</v>
      </c>
      <c r="O11" s="315">
        <f t="shared" si="4"/>
        <v>0</v>
      </c>
      <c r="P11" s="315"/>
      <c r="Q11" s="315"/>
      <c r="R11" s="315">
        <f t="shared" si="3"/>
        <v>0</v>
      </c>
    </row>
    <row r="12" spans="1:18" s="490" customFormat="1" ht="15" customHeight="1">
      <c r="A12" s="666" t="s">
        <v>275</v>
      </c>
      <c r="B12" s="673" t="s">
        <v>276</v>
      </c>
      <c r="C12" s="672"/>
      <c r="D12" s="491"/>
      <c r="E12" s="491"/>
      <c r="F12" s="115">
        <f t="shared" ref="F12:F21" si="5">SUM(C12:E12)</f>
        <v>0</v>
      </c>
      <c r="G12" s="491"/>
      <c r="H12" s="491"/>
      <c r="I12" s="491"/>
      <c r="J12" s="115">
        <f t="shared" si="1"/>
        <v>0</v>
      </c>
      <c r="K12" s="491"/>
      <c r="L12" s="491"/>
      <c r="M12" s="491"/>
      <c r="N12" s="115">
        <f t="shared" si="2"/>
        <v>0</v>
      </c>
      <c r="O12" s="492">
        <f t="shared" si="4"/>
        <v>0</v>
      </c>
      <c r="P12" s="492"/>
      <c r="Q12" s="492"/>
      <c r="R12" s="315">
        <f t="shared" si="3"/>
        <v>0</v>
      </c>
    </row>
    <row r="13" spans="1:18" ht="15" customHeight="1">
      <c r="A13" s="664" t="s">
        <v>277</v>
      </c>
      <c r="B13" s="102" t="s">
        <v>278</v>
      </c>
      <c r="C13" s="265"/>
      <c r="D13" s="106"/>
      <c r="E13" s="106"/>
      <c r="F13" s="655">
        <f t="shared" si="5"/>
        <v>0</v>
      </c>
      <c r="G13" s="677">
        <v>118</v>
      </c>
      <c r="H13" s="677"/>
      <c r="I13" s="677"/>
      <c r="J13" s="678">
        <f t="shared" si="1"/>
        <v>118</v>
      </c>
      <c r="K13" s="677">
        <v>94</v>
      </c>
      <c r="L13" s="677"/>
      <c r="M13" s="677"/>
      <c r="N13" s="678">
        <f t="shared" si="2"/>
        <v>94</v>
      </c>
      <c r="O13" s="316">
        <f>SUM(K13/G13)</f>
        <v>0.79661016949152541</v>
      </c>
      <c r="P13" s="316"/>
      <c r="Q13" s="316"/>
      <c r="R13" s="318">
        <f t="shared" si="3"/>
        <v>0.79661016949152541</v>
      </c>
    </row>
    <row r="14" spans="1:18" s="696" customFormat="1" ht="15" customHeight="1">
      <c r="A14" s="666" t="s">
        <v>896</v>
      </c>
      <c r="B14" s="697" t="s">
        <v>897</v>
      </c>
      <c r="C14" s="698"/>
      <c r="D14" s="699"/>
      <c r="E14" s="699"/>
      <c r="F14" s="700">
        <v>0</v>
      </c>
      <c r="G14" s="701">
        <v>118</v>
      </c>
      <c r="H14" s="701"/>
      <c r="I14" s="701"/>
      <c r="J14" s="702">
        <f>SUM(G14:I14)</f>
        <v>118</v>
      </c>
      <c r="K14" s="701">
        <v>94</v>
      </c>
      <c r="L14" s="701"/>
      <c r="M14" s="701"/>
      <c r="N14" s="702">
        <f>SUM(K14:M14)</f>
        <v>94</v>
      </c>
      <c r="O14" s="703">
        <f>SUM(K14/G14)</f>
        <v>0.79661016949152541</v>
      </c>
      <c r="P14" s="703"/>
      <c r="Q14" s="703"/>
      <c r="R14" s="704">
        <f t="shared" si="3"/>
        <v>0.79661016949152541</v>
      </c>
    </row>
    <row r="15" spans="1:18" ht="15" customHeight="1">
      <c r="A15" s="664" t="s">
        <v>279</v>
      </c>
      <c r="B15" s="102" t="s">
        <v>280</v>
      </c>
      <c r="C15" s="665">
        <f>C16+C17</f>
        <v>0</v>
      </c>
      <c r="D15" s="103">
        <f>D16+D17</f>
        <v>0</v>
      </c>
      <c r="E15" s="103">
        <f>E16+E17</f>
        <v>0</v>
      </c>
      <c r="F15" s="107">
        <f t="shared" si="5"/>
        <v>0</v>
      </c>
      <c r="G15" s="103">
        <f>G16+G17</f>
        <v>0</v>
      </c>
      <c r="H15" s="103">
        <f>H16+H17</f>
        <v>0</v>
      </c>
      <c r="I15" s="103">
        <f>I16+I17</f>
        <v>0</v>
      </c>
      <c r="J15" s="107">
        <f t="shared" si="1"/>
        <v>0</v>
      </c>
      <c r="K15" s="103">
        <f>K16+K17</f>
        <v>0</v>
      </c>
      <c r="L15" s="103">
        <f>L16+L17</f>
        <v>0</v>
      </c>
      <c r="M15" s="103">
        <f>M16+M17</f>
        <v>0</v>
      </c>
      <c r="N15" s="107">
        <f t="shared" si="2"/>
        <v>0</v>
      </c>
      <c r="O15" s="312">
        <f>SUM(G15+K15)</f>
        <v>0</v>
      </c>
      <c r="P15" s="312">
        <v>0</v>
      </c>
      <c r="Q15" s="312">
        <f>Q16+Q17</f>
        <v>0</v>
      </c>
      <c r="R15" s="317">
        <f t="shared" si="3"/>
        <v>0</v>
      </c>
    </row>
    <row r="16" spans="1:18" s="490" customFormat="1" ht="15" customHeight="1">
      <c r="A16" s="666" t="s">
        <v>281</v>
      </c>
      <c r="B16" s="667" t="s">
        <v>282</v>
      </c>
      <c r="C16" s="669"/>
      <c r="D16" s="115"/>
      <c r="E16" s="115"/>
      <c r="F16" s="82">
        <v>0</v>
      </c>
      <c r="G16" s="115"/>
      <c r="H16" s="115"/>
      <c r="I16" s="115"/>
      <c r="J16" s="82">
        <f t="shared" si="1"/>
        <v>0</v>
      </c>
      <c r="K16" s="115"/>
      <c r="L16" s="115"/>
      <c r="M16" s="115"/>
      <c r="N16" s="82">
        <f t="shared" si="2"/>
        <v>0</v>
      </c>
      <c r="O16" s="315">
        <v>0</v>
      </c>
      <c r="P16" s="315"/>
      <c r="Q16" s="315"/>
      <c r="R16" s="301">
        <f t="shared" si="3"/>
        <v>0</v>
      </c>
    </row>
    <row r="17" spans="1:18" s="490" customFormat="1" ht="13.5">
      <c r="A17" s="666" t="s">
        <v>283</v>
      </c>
      <c r="B17" s="667" t="s">
        <v>284</v>
      </c>
      <c r="C17" s="669"/>
      <c r="D17" s="115"/>
      <c r="E17" s="115"/>
      <c r="F17" s="656">
        <f t="shared" si="5"/>
        <v>0</v>
      </c>
      <c r="G17" s="115"/>
      <c r="H17" s="115"/>
      <c r="I17" s="115"/>
      <c r="J17" s="656">
        <f t="shared" si="1"/>
        <v>0</v>
      </c>
      <c r="K17" s="115"/>
      <c r="L17" s="115"/>
      <c r="M17" s="115"/>
      <c r="N17" s="656">
        <f t="shared" si="2"/>
        <v>0</v>
      </c>
      <c r="O17" s="315">
        <v>0</v>
      </c>
      <c r="P17" s="315"/>
      <c r="Q17" s="315"/>
      <c r="R17" s="657">
        <f t="shared" si="3"/>
        <v>0</v>
      </c>
    </row>
    <row r="18" spans="1:18">
      <c r="A18" s="664" t="s">
        <v>285</v>
      </c>
      <c r="B18" s="102" t="s">
        <v>286</v>
      </c>
      <c r="C18" s="674"/>
      <c r="D18" s="655"/>
      <c r="E18" s="655"/>
      <c r="F18" s="655">
        <f t="shared" si="5"/>
        <v>0</v>
      </c>
      <c r="G18" s="655"/>
      <c r="H18" s="655"/>
      <c r="I18" s="655"/>
      <c r="J18" s="655">
        <f t="shared" si="1"/>
        <v>0</v>
      </c>
      <c r="K18" s="655"/>
      <c r="L18" s="655"/>
      <c r="M18" s="655"/>
      <c r="N18" s="655">
        <f t="shared" si="2"/>
        <v>0</v>
      </c>
      <c r="O18" s="318">
        <v>0</v>
      </c>
      <c r="P18" s="318"/>
      <c r="Q18" s="318"/>
      <c r="R18" s="318">
        <f t="shared" si="3"/>
        <v>0</v>
      </c>
    </row>
    <row r="19" spans="1:18">
      <c r="A19" s="664" t="s">
        <v>287</v>
      </c>
      <c r="B19" s="102" t="s">
        <v>288</v>
      </c>
      <c r="C19" s="674"/>
      <c r="D19" s="655"/>
      <c r="E19" s="655"/>
      <c r="F19" s="655">
        <f t="shared" si="5"/>
        <v>0</v>
      </c>
      <c r="G19" s="655"/>
      <c r="H19" s="655"/>
      <c r="I19" s="655"/>
      <c r="J19" s="655">
        <f t="shared" si="1"/>
        <v>0</v>
      </c>
      <c r="K19" s="655"/>
      <c r="L19" s="655"/>
      <c r="M19" s="655"/>
      <c r="N19" s="655">
        <f t="shared" si="2"/>
        <v>0</v>
      </c>
      <c r="O19" s="318">
        <v>0</v>
      </c>
      <c r="P19" s="318"/>
      <c r="Q19" s="318"/>
      <c r="R19" s="318">
        <f t="shared" si="3"/>
        <v>0</v>
      </c>
    </row>
    <row r="20" spans="1:18" ht="13.5" thickBot="1">
      <c r="A20" s="675" t="s">
        <v>289</v>
      </c>
      <c r="B20" s="108" t="s">
        <v>290</v>
      </c>
      <c r="C20" s="676">
        <f>(C3+C5+C13+C15)*27%</f>
        <v>0</v>
      </c>
      <c r="D20" s="658">
        <f>(D3+D5+D13+D15)*27%</f>
        <v>0</v>
      </c>
      <c r="E20" s="658">
        <f>(E3+E5+E13+E15)*27%</f>
        <v>0</v>
      </c>
      <c r="F20" s="658">
        <f t="shared" si="5"/>
        <v>0</v>
      </c>
      <c r="G20" s="658">
        <v>32</v>
      </c>
      <c r="H20" s="658">
        <f>(H3+H5+H13+H15)*27%</f>
        <v>0</v>
      </c>
      <c r="I20" s="658">
        <f>(I3+I5+I13+I15)*27%</f>
        <v>0</v>
      </c>
      <c r="J20" s="658">
        <f t="shared" si="1"/>
        <v>32</v>
      </c>
      <c r="K20" s="658">
        <v>25</v>
      </c>
      <c r="L20" s="658">
        <f>(L3+L5+L13+L15)*27%</f>
        <v>0</v>
      </c>
      <c r="M20" s="658">
        <f>(M3+M5+M13+M15)*27%</f>
        <v>0</v>
      </c>
      <c r="N20" s="658">
        <f t="shared" si="2"/>
        <v>25</v>
      </c>
      <c r="O20" s="319">
        <f>SUM(K20/G20)</f>
        <v>0.78125</v>
      </c>
      <c r="P20" s="319">
        <f>(P3+P5+P13+P15)*27%</f>
        <v>0</v>
      </c>
      <c r="Q20" s="319">
        <f>(Q3+Q5+Q13+Q15)*27%</f>
        <v>0</v>
      </c>
      <c r="R20" s="319">
        <f t="shared" si="3"/>
        <v>0.78125</v>
      </c>
    </row>
    <row r="21" spans="1:18" s="497" customFormat="1" ht="35.25" customHeight="1" thickBot="1">
      <c r="A21" s="494" t="s">
        <v>200</v>
      </c>
      <c r="B21" s="495" t="s">
        <v>291</v>
      </c>
      <c r="C21" s="495">
        <f>C3+C5+C13+C15+C18+C19+C20</f>
        <v>0</v>
      </c>
      <c r="D21" s="659">
        <f>D3+D5+D13+D15+D18+D19+D20</f>
        <v>0</v>
      </c>
      <c r="E21" s="659">
        <f>E3+E5+E13+E15+E18+E19+E20</f>
        <v>0</v>
      </c>
      <c r="F21" s="659">
        <f t="shared" si="5"/>
        <v>0</v>
      </c>
      <c r="G21" s="659">
        <f>G3+G5+G13+G15+G18+G19+G20</f>
        <v>150</v>
      </c>
      <c r="H21" s="659">
        <f>H3+H5+H13+H15+H18+H19+H20</f>
        <v>0</v>
      </c>
      <c r="I21" s="659">
        <f>I3+I5+I13+I15+I18+I19+I20</f>
        <v>0</v>
      </c>
      <c r="J21" s="659">
        <f t="shared" si="1"/>
        <v>150</v>
      </c>
      <c r="K21" s="659">
        <f>K3+K5+K13+K15+K18+K19+K20</f>
        <v>119</v>
      </c>
      <c r="L21" s="659">
        <f>L3+L5+L13+L15+L18+L19+L20</f>
        <v>0</v>
      </c>
      <c r="M21" s="659">
        <f>M3+M5+M13+M15+M18+M19+M20</f>
        <v>0</v>
      </c>
      <c r="N21" s="659">
        <f t="shared" si="2"/>
        <v>119</v>
      </c>
      <c r="O21" s="496">
        <f>SUM(K21/G21)</f>
        <v>0.79333333333333333</v>
      </c>
      <c r="P21" s="496">
        <f>P3+P5+P13+P15+P18+P19+P20</f>
        <v>0</v>
      </c>
      <c r="Q21" s="496">
        <f>Q3+Q5+Q13+Q15+Q18+Q19+Q20</f>
        <v>0</v>
      </c>
      <c r="R21" s="496">
        <f t="shared" si="3"/>
        <v>0.79333333333333333</v>
      </c>
    </row>
  </sheetData>
  <mergeCells count="6">
    <mergeCell ref="K1:N1"/>
    <mergeCell ref="O1:R1"/>
    <mergeCell ref="A1:A2"/>
    <mergeCell ref="B1:B2"/>
    <mergeCell ref="C1:F1"/>
    <mergeCell ref="G1:J1"/>
  </mergeCells>
  <phoneticPr fontId="0" type="noConversion"/>
  <printOptions horizontalCentered="1"/>
  <pageMargins left="0.59055118110236227" right="0.59055118110236227" top="1.1811023622047245" bottom="1.1811023622047245" header="0.51181102362204722" footer="0.39370078740157483"/>
  <pageSetup paperSize="9" scale="41" orientation="landscape" r:id="rId1"/>
  <headerFooter alignWithMargins="0">
    <oddHeader xml:space="preserve">&amp;C&amp;"Times New Roman,Normál"PESTERZSÉBETI LENGYEL NEMZETISÉGI ÖNKORMÁNYZAT 
 2014. ÉVI BERUHÁZÁSI KIADÁSAI 
(e Ft)
&amp;R&amp;"Times New Roman,Normál"3. sz. melléklet&amp;"MS Sans Serif,Normál"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pageSetUpPr fitToPage="1"/>
  </sheetPr>
  <dimension ref="A1:S14"/>
  <sheetViews>
    <sheetView tabSelected="1" view="pageBreakPreview" zoomScale="60" zoomScaleNormal="70" workbookViewId="0">
      <pane xSplit="3" ySplit="1" topLeftCell="D2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2.75"/>
  <cols>
    <col min="1" max="1" width="9.140625" style="76"/>
    <col min="2" max="2" width="63.5703125" style="121" bestFit="1" customWidth="1"/>
    <col min="3" max="3" width="14.85546875" style="76" hidden="1" customWidth="1"/>
    <col min="4" max="4" width="14.140625" style="76" customWidth="1"/>
    <col min="5" max="5" width="14.85546875" style="76" customWidth="1"/>
    <col min="6" max="6" width="14.5703125" style="76" customWidth="1"/>
    <col min="7" max="7" width="13.7109375" style="76" customWidth="1"/>
    <col min="8" max="8" width="14.140625" style="76" customWidth="1"/>
    <col min="9" max="9" width="14.85546875" style="76" customWidth="1"/>
    <col min="10" max="10" width="14.5703125" style="76" customWidth="1"/>
    <col min="11" max="11" width="13.7109375" style="76" customWidth="1"/>
    <col min="12" max="12" width="14.140625" style="76" customWidth="1"/>
    <col min="13" max="13" width="14.85546875" style="76" customWidth="1"/>
    <col min="14" max="14" width="14.5703125" style="76" customWidth="1"/>
    <col min="15" max="15" width="13.7109375" style="76" customWidth="1"/>
    <col min="16" max="16" width="14.140625" style="76" customWidth="1"/>
    <col min="17" max="17" width="14.85546875" style="76" customWidth="1"/>
    <col min="18" max="18" width="14.5703125" style="76" customWidth="1"/>
    <col min="19" max="19" width="13.7109375" style="76" customWidth="1"/>
    <col min="20" max="16384" width="9.140625" style="76"/>
  </cols>
  <sheetData>
    <row r="1" spans="1:19" ht="26.25" thickBot="1">
      <c r="A1" s="724" t="s">
        <v>146</v>
      </c>
      <c r="B1" s="716" t="s">
        <v>256</v>
      </c>
      <c r="C1" s="69" t="s">
        <v>222</v>
      </c>
      <c r="D1" s="721" t="s">
        <v>41</v>
      </c>
      <c r="E1" s="722"/>
      <c r="F1" s="722"/>
      <c r="G1" s="723"/>
      <c r="H1" s="721" t="s">
        <v>78</v>
      </c>
      <c r="I1" s="722"/>
      <c r="J1" s="722"/>
      <c r="K1" s="723"/>
      <c r="L1" s="721" t="s">
        <v>42</v>
      </c>
      <c r="M1" s="722"/>
      <c r="N1" s="722"/>
      <c r="O1" s="723"/>
      <c r="P1" s="721" t="s">
        <v>43</v>
      </c>
      <c r="Q1" s="722"/>
      <c r="R1" s="722"/>
      <c r="S1" s="723"/>
    </row>
    <row r="2" spans="1:19" ht="39" thickBot="1">
      <c r="A2" s="725"/>
      <c r="B2" s="717"/>
      <c r="C2" s="70"/>
      <c r="D2" s="52" t="s">
        <v>148</v>
      </c>
      <c r="E2" s="53" t="s">
        <v>149</v>
      </c>
      <c r="F2" s="53" t="s">
        <v>150</v>
      </c>
      <c r="G2" s="99" t="s">
        <v>151</v>
      </c>
      <c r="H2" s="52" t="s">
        <v>148</v>
      </c>
      <c r="I2" s="53" t="s">
        <v>149</v>
      </c>
      <c r="J2" s="53" t="s">
        <v>150</v>
      </c>
      <c r="K2" s="99" t="s">
        <v>151</v>
      </c>
      <c r="L2" s="52" t="s">
        <v>148</v>
      </c>
      <c r="M2" s="53" t="s">
        <v>149</v>
      </c>
      <c r="N2" s="53" t="s">
        <v>150</v>
      </c>
      <c r="O2" s="99" t="s">
        <v>151</v>
      </c>
      <c r="P2" s="52" t="s">
        <v>148</v>
      </c>
      <c r="Q2" s="53" t="s">
        <v>149</v>
      </c>
      <c r="R2" s="53" t="s">
        <v>150</v>
      </c>
      <c r="S2" s="99" t="s">
        <v>151</v>
      </c>
    </row>
    <row r="3" spans="1:19" s="500" customFormat="1" ht="18" customHeight="1">
      <c r="A3" s="87" t="s">
        <v>292</v>
      </c>
      <c r="B3" s="88" t="s">
        <v>293</v>
      </c>
      <c r="C3" s="111" t="e">
        <f>SUM(C4)+C5+#REF!</f>
        <v>#REF!</v>
      </c>
      <c r="D3" s="112">
        <f>D4+D5+D6+D7+D8</f>
        <v>0</v>
      </c>
      <c r="E3" s="112">
        <f>E4+E5+E6+E7+E8</f>
        <v>0</v>
      </c>
      <c r="F3" s="112">
        <f>F4+F5+F6+F7+F8</f>
        <v>0</v>
      </c>
      <c r="G3" s="112">
        <f t="shared" ref="G3:G14" si="0">SUM(D3:F3)</f>
        <v>0</v>
      </c>
      <c r="H3" s="112">
        <f>H4+H5+H6+H7+H8</f>
        <v>0</v>
      </c>
      <c r="I3" s="112">
        <f>I4+I5+I6+I7+I8</f>
        <v>0</v>
      </c>
      <c r="J3" s="112">
        <f>J4+J5+J6+J7+J8</f>
        <v>0</v>
      </c>
      <c r="K3" s="112">
        <f t="shared" ref="K3:K14" si="1">SUM(H3:J3)</f>
        <v>0</v>
      </c>
      <c r="L3" s="112">
        <f>L4+L5+L6+L7+L8</f>
        <v>0</v>
      </c>
      <c r="M3" s="112">
        <f>M4+M5+M6+M7+M8</f>
        <v>0</v>
      </c>
      <c r="N3" s="112">
        <f>N4+N5+N6+N7+N8</f>
        <v>0</v>
      </c>
      <c r="O3" s="112">
        <f t="shared" ref="O3:O14" si="2">SUM(L3:N3)</f>
        <v>0</v>
      </c>
      <c r="P3" s="321">
        <v>0</v>
      </c>
      <c r="Q3" s="321">
        <f>Q4+Q5+Q6+Q7+Q8</f>
        <v>0</v>
      </c>
      <c r="R3" s="321">
        <f>R4+R5+R6+R7+R8</f>
        <v>0</v>
      </c>
      <c r="S3" s="321">
        <f t="shared" ref="S3:S14" si="3">SUM(P3:R3)</f>
        <v>0</v>
      </c>
    </row>
    <row r="4" spans="1:19" s="498" customFormat="1" ht="18" customHeight="1">
      <c r="A4" s="89" t="s">
        <v>294</v>
      </c>
      <c r="B4" s="113" t="s">
        <v>295</v>
      </c>
      <c r="C4" s="105" t="e">
        <f>SUM(#REF!)</f>
        <v>#REF!</v>
      </c>
      <c r="D4" s="105"/>
      <c r="E4" s="105"/>
      <c r="F4" s="105"/>
      <c r="G4" s="105">
        <f t="shared" si="0"/>
        <v>0</v>
      </c>
      <c r="H4" s="105"/>
      <c r="I4" s="105"/>
      <c r="J4" s="105"/>
      <c r="K4" s="105">
        <f t="shared" si="1"/>
        <v>0</v>
      </c>
      <c r="L4" s="105"/>
      <c r="M4" s="105"/>
      <c r="N4" s="105"/>
      <c r="O4" s="105">
        <f t="shared" si="2"/>
        <v>0</v>
      </c>
      <c r="P4" s="313">
        <v>0</v>
      </c>
      <c r="Q4" s="313"/>
      <c r="R4" s="313"/>
      <c r="S4" s="313">
        <f t="shared" si="3"/>
        <v>0</v>
      </c>
    </row>
    <row r="5" spans="1:19" s="498" customFormat="1" ht="18" customHeight="1">
      <c r="A5" s="89" t="s">
        <v>296</v>
      </c>
      <c r="B5" s="113" t="s">
        <v>297</v>
      </c>
      <c r="C5" s="105" t="e">
        <f>SUM(#REF!)</f>
        <v>#REF!</v>
      </c>
      <c r="D5" s="105"/>
      <c r="E5" s="105"/>
      <c r="F5" s="105"/>
      <c r="G5" s="105">
        <f t="shared" si="0"/>
        <v>0</v>
      </c>
      <c r="H5" s="105"/>
      <c r="I5" s="105"/>
      <c r="J5" s="105"/>
      <c r="K5" s="105">
        <f t="shared" si="1"/>
        <v>0</v>
      </c>
      <c r="L5" s="105"/>
      <c r="M5" s="105"/>
      <c r="N5" s="105"/>
      <c r="O5" s="105">
        <f t="shared" si="2"/>
        <v>0</v>
      </c>
      <c r="P5" s="313">
        <v>0</v>
      </c>
      <c r="Q5" s="313"/>
      <c r="R5" s="313"/>
      <c r="S5" s="313">
        <f t="shared" si="3"/>
        <v>0</v>
      </c>
    </row>
    <row r="6" spans="1:19" s="498" customFormat="1" ht="18" customHeight="1">
      <c r="A6" s="89" t="s">
        <v>298</v>
      </c>
      <c r="B6" s="113" t="s">
        <v>299</v>
      </c>
      <c r="C6" s="499" t="e">
        <f>SUM(#REF!)</f>
        <v>#REF!</v>
      </c>
      <c r="D6" s="115"/>
      <c r="E6" s="115"/>
      <c r="F6" s="115"/>
      <c r="G6" s="115">
        <f t="shared" si="0"/>
        <v>0</v>
      </c>
      <c r="H6" s="115"/>
      <c r="I6" s="115"/>
      <c r="J6" s="115"/>
      <c r="K6" s="115">
        <f t="shared" si="1"/>
        <v>0</v>
      </c>
      <c r="L6" s="115"/>
      <c r="M6" s="115"/>
      <c r="N6" s="115"/>
      <c r="O6" s="115">
        <f t="shared" si="2"/>
        <v>0</v>
      </c>
      <c r="P6" s="315">
        <v>0</v>
      </c>
      <c r="Q6" s="315"/>
      <c r="R6" s="315"/>
      <c r="S6" s="315">
        <f t="shared" si="3"/>
        <v>0</v>
      </c>
    </row>
    <row r="7" spans="1:19" s="498" customFormat="1" ht="18" customHeight="1">
      <c r="A7" s="89" t="s">
        <v>300</v>
      </c>
      <c r="B7" s="113" t="s">
        <v>301</v>
      </c>
      <c r="C7" s="115"/>
      <c r="D7" s="115"/>
      <c r="E7" s="115"/>
      <c r="F7" s="115"/>
      <c r="G7" s="115">
        <f t="shared" si="0"/>
        <v>0</v>
      </c>
      <c r="H7" s="115"/>
      <c r="I7" s="115"/>
      <c r="J7" s="115"/>
      <c r="K7" s="115">
        <f t="shared" si="1"/>
        <v>0</v>
      </c>
      <c r="L7" s="115"/>
      <c r="M7" s="115"/>
      <c r="N7" s="115"/>
      <c r="O7" s="115">
        <f t="shared" si="2"/>
        <v>0</v>
      </c>
      <c r="P7" s="315">
        <v>0</v>
      </c>
      <c r="Q7" s="315"/>
      <c r="R7" s="315"/>
      <c r="S7" s="315">
        <f t="shared" si="3"/>
        <v>0</v>
      </c>
    </row>
    <row r="8" spans="1:19" s="498" customFormat="1" ht="18" customHeight="1">
      <c r="A8" s="89" t="s">
        <v>302</v>
      </c>
      <c r="B8" s="104" t="s">
        <v>303</v>
      </c>
      <c r="C8" s="115"/>
      <c r="D8" s="115"/>
      <c r="E8" s="115"/>
      <c r="F8" s="115"/>
      <c r="G8" s="115">
        <f t="shared" si="0"/>
        <v>0</v>
      </c>
      <c r="H8" s="115"/>
      <c r="I8" s="115"/>
      <c r="J8" s="115"/>
      <c r="K8" s="115">
        <f t="shared" si="1"/>
        <v>0</v>
      </c>
      <c r="L8" s="115"/>
      <c r="M8" s="115"/>
      <c r="N8" s="115"/>
      <c r="O8" s="115">
        <f t="shared" si="2"/>
        <v>0</v>
      </c>
      <c r="P8" s="315">
        <v>0</v>
      </c>
      <c r="Q8" s="315"/>
      <c r="R8" s="315"/>
      <c r="S8" s="315">
        <f t="shared" si="3"/>
        <v>0</v>
      </c>
    </row>
    <row r="9" spans="1:19" s="500" customFormat="1" ht="18" customHeight="1">
      <c r="A9" s="101" t="s">
        <v>304</v>
      </c>
      <c r="B9" s="102" t="s">
        <v>305</v>
      </c>
      <c r="C9" s="114"/>
      <c r="D9" s="103"/>
      <c r="E9" s="103"/>
      <c r="F9" s="103"/>
      <c r="G9" s="103">
        <f t="shared" si="0"/>
        <v>0</v>
      </c>
      <c r="H9" s="103"/>
      <c r="I9" s="103"/>
      <c r="J9" s="103"/>
      <c r="K9" s="103">
        <f t="shared" si="1"/>
        <v>0</v>
      </c>
      <c r="L9" s="103"/>
      <c r="M9" s="103"/>
      <c r="N9" s="103"/>
      <c r="O9" s="103">
        <f t="shared" si="2"/>
        <v>0</v>
      </c>
      <c r="P9" s="312">
        <v>0</v>
      </c>
      <c r="Q9" s="312"/>
      <c r="R9" s="312"/>
      <c r="S9" s="312">
        <f t="shared" si="3"/>
        <v>0</v>
      </c>
    </row>
    <row r="10" spans="1:19" s="500" customFormat="1" ht="18" customHeight="1">
      <c r="A10" s="101" t="s">
        <v>306</v>
      </c>
      <c r="B10" s="102" t="s">
        <v>307</v>
      </c>
      <c r="C10" s="114"/>
      <c r="D10" s="103">
        <f>D11+D12</f>
        <v>0</v>
      </c>
      <c r="E10" s="103">
        <f>E11+E12</f>
        <v>0</v>
      </c>
      <c r="F10" s="103">
        <f>F11+F12</f>
        <v>0</v>
      </c>
      <c r="G10" s="103">
        <f t="shared" si="0"/>
        <v>0</v>
      </c>
      <c r="H10" s="103">
        <f>H11+H12</f>
        <v>0</v>
      </c>
      <c r="I10" s="103">
        <f>I11+I12</f>
        <v>0</v>
      </c>
      <c r="J10" s="103">
        <f>J11+J12</f>
        <v>0</v>
      </c>
      <c r="K10" s="103">
        <f t="shared" si="1"/>
        <v>0</v>
      </c>
      <c r="L10" s="103">
        <f>L11+L12</f>
        <v>0</v>
      </c>
      <c r="M10" s="103">
        <f>M11+M12</f>
        <v>0</v>
      </c>
      <c r="N10" s="103">
        <f>N11+N12</f>
        <v>0</v>
      </c>
      <c r="O10" s="103">
        <f t="shared" si="2"/>
        <v>0</v>
      </c>
      <c r="P10" s="312">
        <v>0</v>
      </c>
      <c r="Q10" s="312">
        <f>Q11+Q12</f>
        <v>0</v>
      </c>
      <c r="R10" s="312">
        <f>R11+R12</f>
        <v>0</v>
      </c>
      <c r="S10" s="312">
        <f t="shared" si="3"/>
        <v>0</v>
      </c>
    </row>
    <row r="11" spans="1:19" s="498" customFormat="1">
      <c r="A11" s="89" t="s">
        <v>308</v>
      </c>
      <c r="B11" s="85" t="s">
        <v>282</v>
      </c>
      <c r="C11" s="116"/>
      <c r="D11" s="115"/>
      <c r="E11" s="115"/>
      <c r="F11" s="115"/>
      <c r="G11" s="115">
        <f t="shared" si="0"/>
        <v>0</v>
      </c>
      <c r="H11" s="115"/>
      <c r="I11" s="115"/>
      <c r="J11" s="115"/>
      <c r="K11" s="115">
        <f t="shared" si="1"/>
        <v>0</v>
      </c>
      <c r="L11" s="115"/>
      <c r="M11" s="115"/>
      <c r="N11" s="115"/>
      <c r="O11" s="115">
        <f t="shared" si="2"/>
        <v>0</v>
      </c>
      <c r="P11" s="315">
        <v>0</v>
      </c>
      <c r="Q11" s="315"/>
      <c r="R11" s="315"/>
      <c r="S11" s="315">
        <f t="shared" si="3"/>
        <v>0</v>
      </c>
    </row>
    <row r="12" spans="1:19" s="498" customFormat="1" ht="18" customHeight="1">
      <c r="A12" s="89" t="s">
        <v>309</v>
      </c>
      <c r="B12" s="100" t="s">
        <v>310</v>
      </c>
      <c r="C12" s="115"/>
      <c r="D12" s="115"/>
      <c r="E12" s="116"/>
      <c r="F12" s="116"/>
      <c r="G12" s="115">
        <f t="shared" si="0"/>
        <v>0</v>
      </c>
      <c r="H12" s="115"/>
      <c r="I12" s="116"/>
      <c r="J12" s="116"/>
      <c r="K12" s="115">
        <f t="shared" si="1"/>
        <v>0</v>
      </c>
      <c r="L12" s="115"/>
      <c r="M12" s="116"/>
      <c r="N12" s="116"/>
      <c r="O12" s="115">
        <f t="shared" si="2"/>
        <v>0</v>
      </c>
      <c r="P12" s="315">
        <v>0</v>
      </c>
      <c r="Q12" s="322"/>
      <c r="R12" s="322"/>
      <c r="S12" s="315">
        <f t="shared" si="3"/>
        <v>0</v>
      </c>
    </row>
    <row r="13" spans="1:19" s="500" customFormat="1" ht="18" customHeight="1" thickBot="1">
      <c r="A13" s="117" t="s">
        <v>311</v>
      </c>
      <c r="B13" s="118" t="s">
        <v>312</v>
      </c>
      <c r="C13" s="119"/>
      <c r="D13" s="120">
        <f>(D3+D9+D10)*27%</f>
        <v>0</v>
      </c>
      <c r="E13" s="120">
        <f>(E3+E9+E10)*27%</f>
        <v>0</v>
      </c>
      <c r="F13" s="120">
        <f>(F3+F9+F10)*27%</f>
        <v>0</v>
      </c>
      <c r="G13" s="120">
        <f t="shared" si="0"/>
        <v>0</v>
      </c>
      <c r="H13" s="120">
        <f>(H3+H9+H10)*27%</f>
        <v>0</v>
      </c>
      <c r="I13" s="120">
        <f>(I3+I9+I10)*27%</f>
        <v>0</v>
      </c>
      <c r="J13" s="120">
        <f>(J3+J9+J10)*27%</f>
        <v>0</v>
      </c>
      <c r="K13" s="120">
        <f t="shared" si="1"/>
        <v>0</v>
      </c>
      <c r="L13" s="120">
        <f>(L3+L9+L10)*27%</f>
        <v>0</v>
      </c>
      <c r="M13" s="120">
        <f>(M3+M9+M10)*27%</f>
        <v>0</v>
      </c>
      <c r="N13" s="120">
        <f>(N3+N9+N10)*27%</f>
        <v>0</v>
      </c>
      <c r="O13" s="120">
        <f t="shared" si="2"/>
        <v>0</v>
      </c>
      <c r="P13" s="323">
        <v>0</v>
      </c>
      <c r="Q13" s="323">
        <f>(Q3+Q9+Q10)*27%</f>
        <v>0</v>
      </c>
      <c r="R13" s="323">
        <f>(R3+R9+R10)*27%</f>
        <v>0</v>
      </c>
      <c r="S13" s="323">
        <f t="shared" si="3"/>
        <v>0</v>
      </c>
    </row>
    <row r="14" spans="1:19" s="501" customFormat="1" ht="35.25" customHeight="1" thickBot="1">
      <c r="A14" s="109"/>
      <c r="B14" s="110" t="s">
        <v>313</v>
      </c>
      <c r="C14" s="110" t="e">
        <f>#REF!+#REF!+#REF!+#REF!+#REF!+C12+C13</f>
        <v>#REF!</v>
      </c>
      <c r="D14" s="110">
        <f>D3+D9+D10+D13</f>
        <v>0</v>
      </c>
      <c r="E14" s="110">
        <f>E3+E9+E10+E13</f>
        <v>0</v>
      </c>
      <c r="F14" s="110">
        <f>F3+F9+F10+F13</f>
        <v>0</v>
      </c>
      <c r="G14" s="110">
        <f t="shared" si="0"/>
        <v>0</v>
      </c>
      <c r="H14" s="110">
        <f>H3+H9+H10+H13</f>
        <v>0</v>
      </c>
      <c r="I14" s="110">
        <f>I3+I9+I10+I13</f>
        <v>0</v>
      </c>
      <c r="J14" s="110">
        <f>J3+J9+J10+J13</f>
        <v>0</v>
      </c>
      <c r="K14" s="110">
        <f t="shared" si="1"/>
        <v>0</v>
      </c>
      <c r="L14" s="110">
        <f>L3+L9+L10+L13</f>
        <v>0</v>
      </c>
      <c r="M14" s="110">
        <f>M3+M9+M10+M13</f>
        <v>0</v>
      </c>
      <c r="N14" s="110">
        <f>N3+N9+N10+N13</f>
        <v>0</v>
      </c>
      <c r="O14" s="110">
        <f t="shared" si="2"/>
        <v>0</v>
      </c>
      <c r="P14" s="320">
        <v>0</v>
      </c>
      <c r="Q14" s="320">
        <f>Q3+Q9+Q10+Q13</f>
        <v>0</v>
      </c>
      <c r="R14" s="320">
        <f>R3+R9+R10+R13</f>
        <v>0</v>
      </c>
      <c r="S14" s="320">
        <f t="shared" si="3"/>
        <v>0</v>
      </c>
    </row>
  </sheetData>
  <mergeCells count="6">
    <mergeCell ref="L1:O1"/>
    <mergeCell ref="P1:S1"/>
    <mergeCell ref="A1:A2"/>
    <mergeCell ref="D1:G1"/>
    <mergeCell ref="B1:B2"/>
    <mergeCell ref="H1:K1"/>
  </mergeCells>
  <phoneticPr fontId="0" type="noConversion"/>
  <printOptions horizontalCentered="1" gridLines="1" gridLinesSet="0"/>
  <pageMargins left="0.59055118110236227" right="0.59055118110236227" top="0.98425196850393704" bottom="0.59055118110236227" header="0.39370078740157483" footer="0.39370078740157483"/>
  <pageSetup paperSize="9" scale="45" orientation="landscape" r:id="rId1"/>
  <headerFooter alignWithMargins="0">
    <oddHeader xml:space="preserve">&amp;L
     &amp;"MS Sans Serif,Félkövér" &amp;C&amp;"Times New Roman,Normál"&amp;8PESTERZSÉBETI LENGYEL NEMZETISÉGI ÖNKORMÁNYZAT  2014. ÉVI FELÚJÍTÁSI  KIADÁSAI 
(e Ft)&amp;"Times New Roman,Félkövér"&amp;10
&amp;R&amp;"Times New Roman,Normál"4.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pageSetUpPr fitToPage="1"/>
  </sheetPr>
  <dimension ref="A1:L42"/>
  <sheetViews>
    <sheetView tabSelected="1" zoomScaleNormal="100" workbookViewId="0">
      <selection activeCell="K16" sqref="K16"/>
    </sheetView>
  </sheetViews>
  <sheetFormatPr defaultRowHeight="12.75"/>
  <cols>
    <col min="1" max="1" width="8.42578125" style="170" bestFit="1" customWidth="1"/>
    <col min="2" max="2" width="47.140625" style="123" customWidth="1"/>
    <col min="3" max="9" width="10.7109375" style="123" customWidth="1"/>
    <col min="10" max="10" width="13.7109375" style="123" bestFit="1" customWidth="1"/>
    <col min="11" max="11" width="12" style="123" bestFit="1" customWidth="1"/>
    <col min="12" max="12" width="12.5703125" style="123" bestFit="1" customWidth="1"/>
    <col min="13" max="16384" width="9.140625" style="123"/>
  </cols>
  <sheetData>
    <row r="1" spans="1:12" ht="42.75" customHeight="1" thickBot="1">
      <c r="A1" s="122" t="s">
        <v>314</v>
      </c>
      <c r="B1" s="122" t="s">
        <v>223</v>
      </c>
      <c r="C1" s="726" t="s">
        <v>315</v>
      </c>
      <c r="D1" s="727"/>
      <c r="E1" s="727"/>
      <c r="F1" s="727"/>
      <c r="G1" s="728"/>
      <c r="H1" s="728"/>
      <c r="I1" s="728"/>
      <c r="J1" s="728"/>
      <c r="K1" s="729" t="s">
        <v>316</v>
      </c>
    </row>
    <row r="2" spans="1:12" ht="43.5" customHeight="1" thickBot="1">
      <c r="A2" s="124"/>
      <c r="B2" s="125"/>
      <c r="C2" s="126" t="s">
        <v>317</v>
      </c>
      <c r="D2" s="127" t="s">
        <v>318</v>
      </c>
      <c r="E2" s="128" t="s">
        <v>319</v>
      </c>
      <c r="F2" s="127" t="s">
        <v>320</v>
      </c>
      <c r="G2" s="128" t="s">
        <v>321</v>
      </c>
      <c r="H2" s="129" t="s">
        <v>322</v>
      </c>
      <c r="I2" s="129" t="s">
        <v>323</v>
      </c>
      <c r="J2" s="130" t="s">
        <v>324</v>
      </c>
      <c r="K2" s="730"/>
    </row>
    <row r="3" spans="1:12">
      <c r="A3" s="131">
        <v>1</v>
      </c>
      <c r="B3" s="132" t="s">
        <v>325</v>
      </c>
      <c r="C3" s="133"/>
      <c r="D3" s="133"/>
      <c r="E3" s="133"/>
      <c r="F3" s="133"/>
      <c r="G3" s="133"/>
      <c r="H3" s="133"/>
      <c r="I3" s="133"/>
      <c r="J3" s="133"/>
      <c r="K3" s="134">
        <f>SUM(C3:J3)</f>
        <v>0</v>
      </c>
    </row>
    <row r="4" spans="1:12">
      <c r="A4" s="135">
        <v>2</v>
      </c>
      <c r="B4" s="136" t="s">
        <v>326</v>
      </c>
      <c r="C4" s="137"/>
      <c r="D4" s="137"/>
      <c r="E4" s="137"/>
      <c r="F4" s="137"/>
      <c r="G4" s="137"/>
      <c r="H4" s="137"/>
      <c r="I4" s="137"/>
      <c r="J4" s="137"/>
      <c r="K4" s="138"/>
    </row>
    <row r="5" spans="1:12">
      <c r="A5" s="135">
        <v>3</v>
      </c>
      <c r="B5" s="136" t="s">
        <v>327</v>
      </c>
      <c r="C5" s="139"/>
      <c r="D5" s="139"/>
      <c r="E5" s="139"/>
      <c r="F5" s="139"/>
      <c r="G5" s="258"/>
      <c r="H5" s="139"/>
      <c r="I5" s="139"/>
      <c r="J5" s="139"/>
      <c r="K5" s="140">
        <f>SUM(C5:J5)</f>
        <v>0</v>
      </c>
    </row>
    <row r="6" spans="1:12" ht="38.25">
      <c r="A6" s="135">
        <v>4</v>
      </c>
      <c r="B6" s="136" t="s">
        <v>328</v>
      </c>
      <c r="C6" s="139"/>
      <c r="D6" s="139"/>
      <c r="E6" s="139"/>
      <c r="F6" s="139"/>
      <c r="G6" s="139"/>
      <c r="H6" s="139"/>
      <c r="I6" s="139"/>
      <c r="J6" s="139"/>
      <c r="K6" s="140">
        <f>SUM(C6:J6)</f>
        <v>0</v>
      </c>
    </row>
    <row r="7" spans="1:12">
      <c r="A7" s="135">
        <v>5</v>
      </c>
      <c r="B7" s="136" t="s">
        <v>329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2" ht="25.5">
      <c r="A8" s="135">
        <v>6</v>
      </c>
      <c r="B8" s="136" t="s">
        <v>330</v>
      </c>
      <c r="C8" s="137"/>
      <c r="D8" s="137"/>
      <c r="E8" s="137"/>
      <c r="F8" s="137"/>
      <c r="G8" s="137"/>
      <c r="H8" s="137"/>
      <c r="I8" s="137"/>
      <c r="J8" s="137"/>
      <c r="K8" s="138"/>
    </row>
    <row r="9" spans="1:12" ht="13.5" thickBot="1">
      <c r="A9" s="141">
        <v>7</v>
      </c>
      <c r="B9" s="142" t="s">
        <v>331</v>
      </c>
      <c r="C9" s="143"/>
      <c r="D9" s="143"/>
      <c r="E9" s="143"/>
      <c r="F9" s="143"/>
      <c r="G9" s="143"/>
      <c r="H9" s="143"/>
      <c r="I9" s="143"/>
      <c r="J9" s="144"/>
      <c r="K9" s="145"/>
    </row>
    <row r="10" spans="1:12" s="151" customFormat="1" ht="35.1" customHeight="1" thickBot="1">
      <c r="A10" s="122">
        <v>8</v>
      </c>
      <c r="B10" s="146" t="s">
        <v>332</v>
      </c>
      <c r="C10" s="147">
        <f t="shared" ref="C10:J10" si="0">SUM(C3:C9)</f>
        <v>0</v>
      </c>
      <c r="D10" s="148">
        <f t="shared" si="0"/>
        <v>0</v>
      </c>
      <c r="E10" s="147">
        <f t="shared" si="0"/>
        <v>0</v>
      </c>
      <c r="F10" s="148">
        <f t="shared" si="0"/>
        <v>0</v>
      </c>
      <c r="G10" s="148">
        <f t="shared" si="0"/>
        <v>0</v>
      </c>
      <c r="H10" s="148">
        <f t="shared" si="0"/>
        <v>0</v>
      </c>
      <c r="I10" s="148">
        <f t="shared" si="0"/>
        <v>0</v>
      </c>
      <c r="J10" s="148">
        <f t="shared" si="0"/>
        <v>0</v>
      </c>
      <c r="K10" s="149">
        <f>SUM(C10:J10)</f>
        <v>0</v>
      </c>
      <c r="L10" s="150"/>
    </row>
    <row r="11" spans="1:12" s="151" customFormat="1" ht="12.75" customHeight="1" thickBot="1">
      <c r="A11" s="152"/>
      <c r="B11" s="153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2" s="151" customFormat="1" ht="45.75" customHeight="1" thickBot="1">
      <c r="A12" s="122"/>
      <c r="B12" s="122" t="s">
        <v>223</v>
      </c>
      <c r="C12" s="731" t="s">
        <v>333</v>
      </c>
      <c r="D12" s="732"/>
      <c r="E12" s="732"/>
      <c r="F12" s="732"/>
      <c r="G12" s="732"/>
      <c r="H12" s="732"/>
      <c r="I12" s="732"/>
      <c r="J12" s="732"/>
      <c r="K12" s="729" t="s">
        <v>316</v>
      </c>
    </row>
    <row r="13" spans="1:12" ht="43.5" customHeight="1" thickBot="1">
      <c r="A13" s="124"/>
      <c r="B13" s="125"/>
      <c r="C13" s="126" t="s">
        <v>317</v>
      </c>
      <c r="D13" s="127" t="s">
        <v>318</v>
      </c>
      <c r="E13" s="128" t="s">
        <v>319</v>
      </c>
      <c r="F13" s="127" t="s">
        <v>320</v>
      </c>
      <c r="G13" s="128" t="s">
        <v>321</v>
      </c>
      <c r="H13" s="129" t="s">
        <v>322</v>
      </c>
      <c r="I13" s="129" t="s">
        <v>323</v>
      </c>
      <c r="J13" s="130" t="s">
        <v>324</v>
      </c>
      <c r="K13" s="730"/>
    </row>
    <row r="14" spans="1:12" s="151" customFormat="1" ht="35.1" customHeight="1" thickBot="1">
      <c r="A14" s="122">
        <v>10</v>
      </c>
      <c r="B14" s="146" t="s">
        <v>334</v>
      </c>
      <c r="C14" s="154">
        <f t="shared" ref="C14:K14" si="1">SUM(C15:C21)</f>
        <v>0</v>
      </c>
      <c r="D14" s="154">
        <f t="shared" si="1"/>
        <v>0</v>
      </c>
      <c r="E14" s="154">
        <f t="shared" si="1"/>
        <v>0</v>
      </c>
      <c r="F14" s="154">
        <f t="shared" si="1"/>
        <v>0</v>
      </c>
      <c r="G14" s="154">
        <f t="shared" si="1"/>
        <v>0</v>
      </c>
      <c r="H14" s="154">
        <f t="shared" si="1"/>
        <v>0</v>
      </c>
      <c r="I14" s="154">
        <f t="shared" si="1"/>
        <v>0</v>
      </c>
      <c r="J14" s="154">
        <f t="shared" si="1"/>
        <v>0</v>
      </c>
      <c r="K14" s="154">
        <f t="shared" si="1"/>
        <v>0</v>
      </c>
    </row>
    <row r="15" spans="1:12">
      <c r="A15" s="155">
        <v>11</v>
      </c>
      <c r="B15" s="156" t="s">
        <v>335</v>
      </c>
      <c r="C15" s="157"/>
      <c r="D15" s="158"/>
      <c r="E15" s="157"/>
      <c r="F15" s="158"/>
      <c r="G15" s="158"/>
      <c r="H15" s="158"/>
      <c r="I15" s="158"/>
      <c r="J15" s="158"/>
      <c r="K15" s="159">
        <f>SUM(C15:J15)</f>
        <v>0</v>
      </c>
    </row>
    <row r="16" spans="1:12">
      <c r="A16" s="135">
        <v>12</v>
      </c>
      <c r="B16" s="136" t="s">
        <v>336</v>
      </c>
      <c r="C16" s="160"/>
      <c r="D16" s="137"/>
      <c r="E16" s="160"/>
      <c r="F16" s="137"/>
      <c r="G16" s="137"/>
      <c r="H16" s="137"/>
      <c r="I16" s="137"/>
      <c r="J16" s="137"/>
      <c r="K16" s="138"/>
    </row>
    <row r="17" spans="1:12">
      <c r="A17" s="135">
        <v>13</v>
      </c>
      <c r="B17" s="161" t="s">
        <v>337</v>
      </c>
      <c r="C17" s="162"/>
      <c r="D17" s="139"/>
      <c r="E17" s="162"/>
      <c r="F17" s="139"/>
      <c r="G17" s="139"/>
      <c r="H17" s="139"/>
      <c r="I17" s="139"/>
      <c r="J17" s="139"/>
      <c r="K17" s="140">
        <f>SUM(C17:J17)</f>
        <v>0</v>
      </c>
    </row>
    <row r="18" spans="1:12">
      <c r="A18" s="135">
        <v>14</v>
      </c>
      <c r="B18" s="136" t="s">
        <v>338</v>
      </c>
      <c r="C18" s="160"/>
      <c r="D18" s="137"/>
      <c r="E18" s="160"/>
      <c r="F18" s="137"/>
      <c r="G18" s="137"/>
      <c r="H18" s="137"/>
      <c r="I18" s="137"/>
      <c r="J18" s="137"/>
      <c r="K18" s="138"/>
    </row>
    <row r="19" spans="1:12">
      <c r="A19" s="135">
        <v>15</v>
      </c>
      <c r="B19" s="136" t="s">
        <v>339</v>
      </c>
      <c r="C19" s="160"/>
      <c r="D19" s="137"/>
      <c r="E19" s="160"/>
      <c r="F19" s="137"/>
      <c r="G19" s="137"/>
      <c r="H19" s="137"/>
      <c r="I19" s="137"/>
      <c r="J19" s="137"/>
      <c r="K19" s="138"/>
    </row>
    <row r="20" spans="1:12">
      <c r="A20" s="135">
        <v>16</v>
      </c>
      <c r="B20" s="136" t="s">
        <v>340</v>
      </c>
      <c r="C20" s="162"/>
      <c r="D20" s="139"/>
      <c r="E20" s="162"/>
      <c r="F20" s="139"/>
      <c r="G20" s="139"/>
      <c r="H20" s="139"/>
      <c r="I20" s="139"/>
      <c r="J20" s="139"/>
      <c r="K20" s="140"/>
    </row>
    <row r="21" spans="1:12" ht="13.5" thickBot="1">
      <c r="A21" s="141">
        <v>17</v>
      </c>
      <c r="B21" s="142" t="s">
        <v>341</v>
      </c>
      <c r="C21" s="163"/>
      <c r="D21" s="164"/>
      <c r="E21" s="163"/>
      <c r="F21" s="164"/>
      <c r="G21" s="164"/>
      <c r="H21" s="164"/>
      <c r="I21" s="164"/>
      <c r="J21" s="164"/>
      <c r="K21" s="165">
        <f>SUM(C21:J21)</f>
        <v>0</v>
      </c>
    </row>
    <row r="22" spans="1:12" s="151" customFormat="1" ht="38.25" customHeight="1" thickBot="1">
      <c r="A22" s="122">
        <v>18</v>
      </c>
      <c r="B22" s="146" t="s">
        <v>342</v>
      </c>
      <c r="C22" s="154">
        <f t="shared" ref="C22:J22" si="2">SUM(C23:C29)</f>
        <v>0</v>
      </c>
      <c r="D22" s="154">
        <f t="shared" si="2"/>
        <v>0</v>
      </c>
      <c r="E22" s="154">
        <f t="shared" si="2"/>
        <v>0</v>
      </c>
      <c r="F22" s="154">
        <f t="shared" si="2"/>
        <v>0</v>
      </c>
      <c r="G22" s="154">
        <f t="shared" si="2"/>
        <v>0</v>
      </c>
      <c r="H22" s="154">
        <f t="shared" si="2"/>
        <v>0</v>
      </c>
      <c r="I22" s="154">
        <f t="shared" si="2"/>
        <v>0</v>
      </c>
      <c r="J22" s="154">
        <f t="shared" si="2"/>
        <v>0</v>
      </c>
      <c r="K22" s="154">
        <f>SUM(C22:J22)</f>
        <v>0</v>
      </c>
    </row>
    <row r="23" spans="1:12">
      <c r="A23" s="155">
        <v>19</v>
      </c>
      <c r="B23" s="156" t="s">
        <v>343</v>
      </c>
      <c r="C23" s="166"/>
      <c r="D23" s="166"/>
      <c r="E23" s="166"/>
      <c r="F23" s="166"/>
      <c r="G23" s="166"/>
      <c r="H23" s="166"/>
      <c r="I23" s="166"/>
      <c r="J23" s="166"/>
      <c r="K23" s="166">
        <f>SUM(C23:J23)</f>
        <v>0</v>
      </c>
      <c r="L23" s="167"/>
    </row>
    <row r="24" spans="1:12">
      <c r="A24" s="135">
        <v>20</v>
      </c>
      <c r="B24" s="161" t="s">
        <v>336</v>
      </c>
      <c r="C24" s="168"/>
      <c r="D24" s="137"/>
      <c r="E24" s="160"/>
      <c r="F24" s="137"/>
      <c r="G24" s="137"/>
      <c r="H24" s="137"/>
      <c r="I24" s="137"/>
      <c r="J24" s="137"/>
      <c r="K24" s="137"/>
    </row>
    <row r="25" spans="1:12">
      <c r="A25" s="135">
        <v>21</v>
      </c>
      <c r="B25" s="136" t="s">
        <v>344</v>
      </c>
      <c r="C25" s="160"/>
      <c r="D25" s="137"/>
      <c r="E25" s="160"/>
      <c r="F25" s="137"/>
      <c r="G25" s="137"/>
      <c r="H25" s="137"/>
      <c r="I25" s="137"/>
      <c r="J25" s="137"/>
      <c r="K25" s="138"/>
    </row>
    <row r="26" spans="1:12">
      <c r="A26" s="135">
        <v>22</v>
      </c>
      <c r="B26" s="136" t="s">
        <v>338</v>
      </c>
      <c r="C26" s="160"/>
      <c r="D26" s="137"/>
      <c r="E26" s="160"/>
      <c r="F26" s="137"/>
      <c r="G26" s="137"/>
      <c r="H26" s="137"/>
      <c r="I26" s="137"/>
      <c r="J26" s="137"/>
      <c r="K26" s="138"/>
    </row>
    <row r="27" spans="1:12">
      <c r="A27" s="135">
        <v>23</v>
      </c>
      <c r="B27" s="136" t="s">
        <v>339</v>
      </c>
      <c r="C27" s="160"/>
      <c r="D27" s="137"/>
      <c r="E27" s="160"/>
      <c r="F27" s="137"/>
      <c r="G27" s="137"/>
      <c r="H27" s="137"/>
      <c r="I27" s="137"/>
      <c r="J27" s="137"/>
      <c r="K27" s="138"/>
    </row>
    <row r="28" spans="1:12">
      <c r="A28" s="135">
        <v>24</v>
      </c>
      <c r="B28" s="136" t="s">
        <v>340</v>
      </c>
      <c r="C28" s="160"/>
      <c r="D28" s="137"/>
      <c r="E28" s="160"/>
      <c r="F28" s="137"/>
      <c r="G28" s="137"/>
      <c r="H28" s="137"/>
      <c r="I28" s="137"/>
      <c r="J28" s="137"/>
      <c r="K28" s="138"/>
    </row>
    <row r="29" spans="1:12" ht="13.5" thickBot="1">
      <c r="A29" s="141">
        <v>25</v>
      </c>
      <c r="B29" s="142" t="s">
        <v>341</v>
      </c>
      <c r="C29" s="169"/>
      <c r="D29" s="144"/>
      <c r="E29" s="169"/>
      <c r="F29" s="144"/>
      <c r="G29" s="144"/>
      <c r="H29" s="144"/>
      <c r="I29" s="144"/>
      <c r="J29" s="144"/>
      <c r="K29" s="145"/>
    </row>
    <row r="30" spans="1:12" s="151" customFormat="1" ht="35.1" customHeight="1" thickBot="1">
      <c r="A30" s="122">
        <v>26</v>
      </c>
      <c r="B30" s="146" t="s">
        <v>345</v>
      </c>
      <c r="C30" s="154">
        <f t="shared" ref="C30:K30" si="3">C14+C22</f>
        <v>0</v>
      </c>
      <c r="D30" s="154">
        <f t="shared" si="3"/>
        <v>0</v>
      </c>
      <c r="E30" s="154">
        <f t="shared" si="3"/>
        <v>0</v>
      </c>
      <c r="F30" s="154">
        <f t="shared" si="3"/>
        <v>0</v>
      </c>
      <c r="G30" s="154">
        <f t="shared" si="3"/>
        <v>0</v>
      </c>
      <c r="H30" s="154">
        <f t="shared" si="3"/>
        <v>0</v>
      </c>
      <c r="I30" s="154">
        <f t="shared" si="3"/>
        <v>0</v>
      </c>
      <c r="J30" s="154">
        <f t="shared" si="3"/>
        <v>0</v>
      </c>
      <c r="K30" s="154">
        <f t="shared" si="3"/>
        <v>0</v>
      </c>
    </row>
    <row r="31" spans="1:12" ht="13.5" thickBot="1">
      <c r="B31" s="171"/>
    </row>
    <row r="32" spans="1:12" ht="27.75" customHeight="1" thickBot="1">
      <c r="A32" s="731" t="s">
        <v>346</v>
      </c>
      <c r="B32" s="732"/>
      <c r="C32" s="732"/>
      <c r="D32" s="732"/>
      <c r="E32" s="733"/>
      <c r="F32" s="170"/>
    </row>
    <row r="33" spans="1:9" ht="20.100000000000001" customHeight="1" thickBot="1">
      <c r="A33" s="172" t="s">
        <v>314</v>
      </c>
      <c r="B33" s="172" t="s">
        <v>347</v>
      </c>
      <c r="C33" s="740" t="s">
        <v>348</v>
      </c>
      <c r="D33" s="741"/>
      <c r="E33" s="742"/>
    </row>
    <row r="34" spans="1:9" ht="24.75" customHeight="1">
      <c r="A34" s="173" t="s">
        <v>349</v>
      </c>
      <c r="B34" s="174"/>
      <c r="C34" s="743"/>
      <c r="D34" s="744"/>
      <c r="E34" s="745"/>
    </row>
    <row r="35" spans="1:9" ht="20.100000000000001" customHeight="1" thickBot="1">
      <c r="A35" s="175"/>
      <c r="B35" s="176"/>
      <c r="C35" s="737"/>
      <c r="D35" s="738"/>
      <c r="E35" s="739"/>
    </row>
    <row r="36" spans="1:9" ht="20.100000000000001" customHeight="1">
      <c r="A36" s="177"/>
      <c r="B36" s="178"/>
      <c r="C36" s="179"/>
      <c r="D36" s="179"/>
      <c r="E36" s="179"/>
    </row>
    <row r="37" spans="1:9" ht="24" customHeight="1">
      <c r="A37" s="736"/>
      <c r="B37" s="736"/>
      <c r="C37" s="736"/>
      <c r="D37" s="736"/>
      <c r="E37" s="736"/>
      <c r="F37" s="736"/>
      <c r="G37" s="736"/>
      <c r="H37" s="736"/>
      <c r="I37" s="736"/>
    </row>
    <row r="38" spans="1:9">
      <c r="A38" s="735"/>
      <c r="B38" s="735"/>
      <c r="C38" s="735"/>
      <c r="D38" s="735"/>
      <c r="E38" s="735"/>
      <c r="F38" s="735"/>
      <c r="G38" s="735"/>
      <c r="H38" s="735"/>
      <c r="I38" s="735"/>
    </row>
    <row r="39" spans="1:9" ht="27.75" customHeight="1">
      <c r="A39" s="734"/>
      <c r="B39" s="734"/>
      <c r="C39" s="734"/>
      <c r="D39" s="734"/>
      <c r="E39" s="734"/>
      <c r="F39" s="734"/>
      <c r="G39" s="734"/>
      <c r="H39" s="734"/>
      <c r="I39" s="734"/>
    </row>
    <row r="42" spans="1:9">
      <c r="A42" s="123"/>
    </row>
  </sheetData>
  <mergeCells count="11">
    <mergeCell ref="A39:I39"/>
    <mergeCell ref="A38:I38"/>
    <mergeCell ref="A37:I37"/>
    <mergeCell ref="C35:E35"/>
    <mergeCell ref="C33:E33"/>
    <mergeCell ref="C34:E34"/>
    <mergeCell ref="C1:J1"/>
    <mergeCell ref="K1:K2"/>
    <mergeCell ref="C12:J12"/>
    <mergeCell ref="K12:K13"/>
    <mergeCell ref="A32:E32"/>
  </mergeCells>
  <phoneticPr fontId="16" type="noConversion"/>
  <printOptions horizontalCentered="1" verticalCentered="1"/>
  <pageMargins left="0.78740157480314965" right="0.78740157480314965" top="0.86614173228346458" bottom="0.78740157480314965" header="0.51181102362204722" footer="0.51181102362204722"/>
  <pageSetup paperSize="9" scale="58" orientation="landscape" r:id="rId1"/>
  <headerFooter alignWithMargins="0">
    <oddHeader xml:space="preserve">&amp;CPESTERZSÉBETI LENGYEL NEMZETISÉGI ÖNKORMÁNYZAT adósságot keletkeztető ügyleteiből eredő 
fizetési kötelezettségeinek bemutatása 
(e Ft)&amp;R5. sz.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K16" sqref="K16"/>
    </sheetView>
  </sheetViews>
  <sheetFormatPr defaultRowHeight="12.75"/>
  <cols>
    <col min="1" max="1" width="40" customWidth="1"/>
    <col min="2" max="2" width="11.85546875" customWidth="1"/>
    <col min="3" max="3" width="12.5703125" customWidth="1"/>
    <col min="4" max="4" width="11.42578125" bestFit="1" customWidth="1"/>
    <col min="5" max="5" width="10.7109375" bestFit="1" customWidth="1"/>
  </cols>
  <sheetData>
    <row r="1" spans="1:5" ht="24.95" customHeight="1" thickBot="1">
      <c r="A1" s="238" t="s">
        <v>25</v>
      </c>
      <c r="B1" s="239"/>
      <c r="C1" s="239"/>
      <c r="D1" s="239"/>
      <c r="E1" s="239"/>
    </row>
    <row r="2" spans="1:5" ht="24.95" customHeight="1" thickBot="1">
      <c r="A2" s="240" t="s">
        <v>26</v>
      </c>
      <c r="B2" s="241" t="s">
        <v>351</v>
      </c>
      <c r="C2" s="241" t="s">
        <v>318</v>
      </c>
      <c r="D2" s="241" t="s">
        <v>38</v>
      </c>
      <c r="E2" s="242" t="s">
        <v>151</v>
      </c>
    </row>
    <row r="3" spans="1:5" ht="24.95" customHeight="1">
      <c r="A3" s="243" t="s">
        <v>27</v>
      </c>
      <c r="B3" s="244"/>
      <c r="C3" s="244"/>
      <c r="D3" s="244"/>
      <c r="E3" s="245"/>
    </row>
    <row r="4" spans="1:5" ht="24.95" customHeight="1">
      <c r="A4" s="246" t="s">
        <v>28</v>
      </c>
      <c r="B4" s="247"/>
      <c r="C4" s="247"/>
      <c r="D4" s="247"/>
      <c r="E4" s="248"/>
    </row>
    <row r="5" spans="1:5" ht="24.95" customHeight="1">
      <c r="A5" s="246" t="s">
        <v>29</v>
      </c>
      <c r="B5" s="247"/>
      <c r="C5" s="247"/>
      <c r="D5" s="247"/>
      <c r="E5" s="248"/>
    </row>
    <row r="6" spans="1:5" ht="24.95" customHeight="1">
      <c r="A6" s="246" t="s">
        <v>30</v>
      </c>
      <c r="B6" s="247"/>
      <c r="C6" s="247"/>
      <c r="D6" s="247"/>
      <c r="E6" s="248"/>
    </row>
    <row r="7" spans="1:5" ht="24.95" customHeight="1">
      <c r="A7" s="246" t="s">
        <v>350</v>
      </c>
      <c r="B7" s="247"/>
      <c r="C7" s="247"/>
      <c r="D7" s="247"/>
      <c r="E7" s="248"/>
    </row>
    <row r="8" spans="1:5" ht="24.95" customHeight="1" thickBot="1">
      <c r="A8" s="249" t="s">
        <v>31</v>
      </c>
      <c r="B8" s="250"/>
      <c r="C8" s="250"/>
      <c r="D8" s="250"/>
      <c r="E8" s="251"/>
    </row>
    <row r="9" spans="1:5" ht="24.95" customHeight="1" thickBot="1">
      <c r="A9" s="252" t="s">
        <v>32</v>
      </c>
      <c r="B9" s="253">
        <f>SUM(B3:B8)</f>
        <v>0</v>
      </c>
      <c r="C9" s="253">
        <f>SUM(C3:C8)</f>
        <v>0</v>
      </c>
      <c r="D9" s="253">
        <f>SUM(D3:D8)</f>
        <v>0</v>
      </c>
      <c r="E9" s="254">
        <f>SUM(B9:D9)</f>
        <v>0</v>
      </c>
    </row>
    <row r="10" spans="1:5" ht="15.75">
      <c r="A10" s="255"/>
      <c r="B10" s="255"/>
      <c r="C10" s="255"/>
      <c r="D10" s="255"/>
      <c r="E10" s="255"/>
    </row>
    <row r="11" spans="1:5" ht="16.5" thickBot="1">
      <c r="A11" s="238" t="s">
        <v>39</v>
      </c>
      <c r="B11" s="255"/>
      <c r="C11" s="255"/>
      <c r="D11" s="255"/>
      <c r="E11" s="255"/>
    </row>
    <row r="12" spans="1:5" ht="24.95" customHeight="1" thickBot="1">
      <c r="A12" s="240" t="s">
        <v>33</v>
      </c>
      <c r="B12" s="746" t="s">
        <v>34</v>
      </c>
      <c r="C12" s="749"/>
      <c r="D12" s="749"/>
      <c r="E12" s="750"/>
    </row>
    <row r="13" spans="1:5" ht="24.95" customHeight="1">
      <c r="A13" s="256"/>
      <c r="B13" s="751"/>
      <c r="C13" s="752"/>
      <c r="D13" s="752"/>
      <c r="E13" s="753"/>
    </row>
    <row r="14" spans="1:5" ht="24.95" customHeight="1">
      <c r="A14" s="246"/>
      <c r="B14" s="754"/>
      <c r="C14" s="755"/>
      <c r="D14" s="755"/>
      <c r="E14" s="756"/>
    </row>
    <row r="15" spans="1:5" ht="24.95" customHeight="1" thickBot="1">
      <c r="A15" s="257"/>
      <c r="B15" s="757"/>
      <c r="C15" s="758"/>
      <c r="D15" s="758"/>
      <c r="E15" s="759"/>
    </row>
    <row r="16" spans="1:5" ht="24.95" customHeight="1" thickBot="1">
      <c r="A16" s="252" t="s">
        <v>151</v>
      </c>
      <c r="B16" s="746">
        <f>SUM(B13:E15)</f>
        <v>0</v>
      </c>
      <c r="C16" s="747"/>
      <c r="D16" s="747"/>
      <c r="E16" s="748"/>
    </row>
  </sheetData>
  <mergeCells count="5">
    <mergeCell ref="B16:E16"/>
    <mergeCell ref="B12:E12"/>
    <mergeCell ref="B13:E13"/>
    <mergeCell ref="B14:E14"/>
    <mergeCell ref="B15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&amp;C&amp;"Times New Roman,Normál"EURÓPAI UNIÓS TÁMOGATÁSOKKAL MEGVALÓSULÓ PROJEKTEK
 BEVÉTELEI, KIADÁSAI, HOZZÁJÁRULÁSOK (e Ft)&amp;R&amp;"Times New Roman,Normál"6. 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pageSetUpPr fitToPage="1"/>
  </sheetPr>
  <dimension ref="A1:R48"/>
  <sheetViews>
    <sheetView tabSelected="1" view="pageBreakPreview" zoomScale="75" zoomScaleNormal="70" workbookViewId="0">
      <pane xSplit="2" ySplit="1" topLeftCell="C2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2.75"/>
  <cols>
    <col min="1" max="1" width="9.140625" style="60"/>
    <col min="2" max="2" width="54.85546875" style="60" bestFit="1" customWidth="1"/>
    <col min="3" max="3" width="13.7109375" style="60" customWidth="1"/>
    <col min="4" max="4" width="11.85546875" style="60" customWidth="1"/>
    <col min="5" max="5" width="14.42578125" style="60" customWidth="1"/>
    <col min="6" max="6" width="12.85546875" style="60" customWidth="1"/>
    <col min="7" max="7" width="13.7109375" style="60" customWidth="1"/>
    <col min="8" max="8" width="11.85546875" style="60" customWidth="1"/>
    <col min="9" max="9" width="14.42578125" style="60" customWidth="1"/>
    <col min="10" max="10" width="12.85546875" style="60" customWidth="1"/>
    <col min="11" max="11" width="13.7109375" style="60" customWidth="1"/>
    <col min="12" max="12" width="11.85546875" style="60" customWidth="1"/>
    <col min="13" max="13" width="14.42578125" style="60" customWidth="1"/>
    <col min="14" max="14" width="12.85546875" style="60" customWidth="1"/>
    <col min="15" max="15" width="13.7109375" style="60" customWidth="1"/>
    <col min="16" max="16" width="11.85546875" style="60" customWidth="1"/>
    <col min="17" max="17" width="14.42578125" style="60" customWidth="1"/>
    <col min="18" max="18" width="12.85546875" style="60" customWidth="1"/>
    <col min="19" max="16384" width="9.140625" style="60"/>
  </cols>
  <sheetData>
    <row r="1" spans="1:18" s="66" customFormat="1" ht="12.75" customHeight="1">
      <c r="A1" s="760" t="s">
        <v>221</v>
      </c>
      <c r="B1" s="714" t="s">
        <v>223</v>
      </c>
      <c r="C1" s="711" t="s">
        <v>41</v>
      </c>
      <c r="D1" s="712"/>
      <c r="E1" s="712"/>
      <c r="F1" s="713"/>
      <c r="G1" s="711" t="s">
        <v>78</v>
      </c>
      <c r="H1" s="712"/>
      <c r="I1" s="712"/>
      <c r="J1" s="713"/>
      <c r="K1" s="711" t="s">
        <v>42</v>
      </c>
      <c r="L1" s="712"/>
      <c r="M1" s="712"/>
      <c r="N1" s="713"/>
      <c r="O1" s="711" t="s">
        <v>43</v>
      </c>
      <c r="P1" s="712"/>
      <c r="Q1" s="712"/>
      <c r="R1" s="713"/>
    </row>
    <row r="2" spans="1:18" s="66" customFormat="1" ht="38.25" customHeight="1" thickBot="1">
      <c r="A2" s="761"/>
      <c r="B2" s="715"/>
      <c r="C2" s="77" t="s">
        <v>148</v>
      </c>
      <c r="D2" s="78" t="s">
        <v>149</v>
      </c>
      <c r="E2" s="78" t="s">
        <v>150</v>
      </c>
      <c r="F2" s="79" t="s">
        <v>151</v>
      </c>
      <c r="G2" s="77" t="s">
        <v>148</v>
      </c>
      <c r="H2" s="78" t="s">
        <v>149</v>
      </c>
      <c r="I2" s="78" t="s">
        <v>150</v>
      </c>
      <c r="J2" s="79" t="s">
        <v>151</v>
      </c>
      <c r="K2" s="77" t="s">
        <v>148</v>
      </c>
      <c r="L2" s="78" t="s">
        <v>149</v>
      </c>
      <c r="M2" s="78" t="s">
        <v>150</v>
      </c>
      <c r="N2" s="79" t="s">
        <v>151</v>
      </c>
      <c r="O2" s="77" t="s">
        <v>148</v>
      </c>
      <c r="P2" s="78" t="s">
        <v>149</v>
      </c>
      <c r="Q2" s="78" t="s">
        <v>150</v>
      </c>
      <c r="R2" s="79" t="s">
        <v>151</v>
      </c>
    </row>
    <row r="3" spans="1:18" s="507" customFormat="1" ht="15" customHeight="1">
      <c r="A3" s="505" t="s">
        <v>197</v>
      </c>
      <c r="B3" s="506" t="s">
        <v>224</v>
      </c>
      <c r="C3" s="279">
        <f>C4+C5+C6+C7+C8+C9+C10+C11+C12+C13</f>
        <v>0</v>
      </c>
      <c r="D3" s="279">
        <f>D4+D5+D6+D7+D8+D9+D10+D11+D12+D13</f>
        <v>0</v>
      </c>
      <c r="E3" s="279">
        <f>E4+E5+E6+E7+E8+E9+E10+E11+E12+E13</f>
        <v>0</v>
      </c>
      <c r="F3" s="279">
        <f t="shared" ref="F3:F18" si="0">SUM(C3:E3)</f>
        <v>0</v>
      </c>
      <c r="G3" s="279">
        <f>G4+G5+G6+G7+G8+G9+G10+G11+G12+G13</f>
        <v>0</v>
      </c>
      <c r="H3" s="279">
        <f>H4+H5+H6+H7+H8+H9+H10+H11+H12+H13</f>
        <v>0</v>
      </c>
      <c r="I3" s="279">
        <f>I4+I5+I6+I7+I8+I9+I10+I11+I12+I13</f>
        <v>0</v>
      </c>
      <c r="J3" s="279">
        <f t="shared" ref="J3:J16" si="1">SUM(G3:I3)</f>
        <v>0</v>
      </c>
      <c r="K3" s="279">
        <f>K4+K5+K6+K7+K8+K9+K10+K11+K12+K13</f>
        <v>0</v>
      </c>
      <c r="L3" s="279">
        <f>L4+L5+L6+L7+L8+L9+L10+L11+L12+L13</f>
        <v>0</v>
      </c>
      <c r="M3" s="279">
        <f>M4+M5+M6+M7+M8+M9+M10+M11+M12+M13</f>
        <v>0</v>
      </c>
      <c r="N3" s="279">
        <f t="shared" ref="N3:N16" si="2">SUM(K3:M3)</f>
        <v>0</v>
      </c>
      <c r="O3" s="308">
        <f>O4+O5+O6+O7+O8+O9+O10+O11+O12+O13</f>
        <v>0</v>
      </c>
      <c r="P3" s="308">
        <f>P4+P5+P6+P7+P8+P9+P10+P11+P12+P13</f>
        <v>0</v>
      </c>
      <c r="Q3" s="308">
        <f>Q4+Q5+Q6+Q7+Q8+Q9+Q10+Q11+Q12+Q13</f>
        <v>0</v>
      </c>
      <c r="R3" s="308">
        <f t="shared" ref="R3:R16" si="3">SUM(O3:Q3)</f>
        <v>0</v>
      </c>
    </row>
    <row r="4" spans="1:18" s="66" customFormat="1" ht="15" customHeight="1">
      <c r="A4" s="62"/>
      <c r="B4" s="81" t="s">
        <v>225</v>
      </c>
      <c r="C4" s="274"/>
      <c r="D4" s="274"/>
      <c r="E4" s="274"/>
      <c r="F4" s="274">
        <f t="shared" si="0"/>
        <v>0</v>
      </c>
      <c r="G4" s="275"/>
      <c r="H4" s="275"/>
      <c r="I4" s="275"/>
      <c r="J4" s="275">
        <v>0</v>
      </c>
      <c r="K4" s="275"/>
      <c r="L4" s="275"/>
      <c r="M4" s="275"/>
      <c r="N4" s="275">
        <v>0</v>
      </c>
      <c r="O4" s="303">
        <v>0</v>
      </c>
      <c r="P4" s="303"/>
      <c r="Q4" s="303"/>
      <c r="R4" s="303">
        <f t="shared" si="3"/>
        <v>0</v>
      </c>
    </row>
    <row r="5" spans="1:18" s="66" customFormat="1" ht="15" customHeight="1">
      <c r="A5" s="62"/>
      <c r="B5" s="81" t="s">
        <v>226</v>
      </c>
      <c r="C5" s="276"/>
      <c r="D5" s="276"/>
      <c r="E5" s="276"/>
      <c r="F5" s="274">
        <f t="shared" si="0"/>
        <v>0</v>
      </c>
      <c r="G5" s="276"/>
      <c r="H5" s="276"/>
      <c r="I5" s="276"/>
      <c r="J5" s="274">
        <f t="shared" si="1"/>
        <v>0</v>
      </c>
      <c r="K5" s="276"/>
      <c r="L5" s="276"/>
      <c r="M5" s="276"/>
      <c r="N5" s="274">
        <f t="shared" si="2"/>
        <v>0</v>
      </c>
      <c r="O5" s="304">
        <f t="shared" ref="O5:O13" si="4">SUM(G5+K5)</f>
        <v>0</v>
      </c>
      <c r="P5" s="304"/>
      <c r="Q5" s="304"/>
      <c r="R5" s="302">
        <f t="shared" si="3"/>
        <v>0</v>
      </c>
    </row>
    <row r="6" spans="1:18" s="66" customFormat="1" ht="25.5">
      <c r="A6" s="62"/>
      <c r="B6" s="81" t="s">
        <v>227</v>
      </c>
      <c r="C6" s="276"/>
      <c r="D6" s="276"/>
      <c r="E6" s="276"/>
      <c r="F6" s="274">
        <f t="shared" si="0"/>
        <v>0</v>
      </c>
      <c r="G6" s="276"/>
      <c r="H6" s="276"/>
      <c r="I6" s="276"/>
      <c r="J6" s="274">
        <f t="shared" si="1"/>
        <v>0</v>
      </c>
      <c r="K6" s="276"/>
      <c r="L6" s="276"/>
      <c r="M6" s="276"/>
      <c r="N6" s="274">
        <f t="shared" si="2"/>
        <v>0</v>
      </c>
      <c r="O6" s="304">
        <f t="shared" si="4"/>
        <v>0</v>
      </c>
      <c r="P6" s="304"/>
      <c r="Q6" s="304"/>
      <c r="R6" s="302">
        <f t="shared" si="3"/>
        <v>0</v>
      </c>
    </row>
    <row r="7" spans="1:18" s="66" customFormat="1" ht="15" customHeight="1">
      <c r="A7" s="62"/>
      <c r="B7" s="81" t="s">
        <v>228</v>
      </c>
      <c r="C7" s="276"/>
      <c r="D7" s="276"/>
      <c r="E7" s="276"/>
      <c r="F7" s="274">
        <f t="shared" si="0"/>
        <v>0</v>
      </c>
      <c r="G7" s="276"/>
      <c r="H7" s="276"/>
      <c r="I7" s="276"/>
      <c r="J7" s="274">
        <f t="shared" si="1"/>
        <v>0</v>
      </c>
      <c r="K7" s="276"/>
      <c r="L7" s="276"/>
      <c r="M7" s="276"/>
      <c r="N7" s="274">
        <f t="shared" si="2"/>
        <v>0</v>
      </c>
      <c r="O7" s="304">
        <f t="shared" si="4"/>
        <v>0</v>
      </c>
      <c r="P7" s="304"/>
      <c r="Q7" s="304"/>
      <c r="R7" s="302">
        <f t="shared" si="3"/>
        <v>0</v>
      </c>
    </row>
    <row r="8" spans="1:18" s="66" customFormat="1" ht="15" customHeight="1">
      <c r="A8" s="62"/>
      <c r="B8" s="81" t="s">
        <v>229</v>
      </c>
      <c r="C8" s="276"/>
      <c r="D8" s="276"/>
      <c r="E8" s="276"/>
      <c r="F8" s="274">
        <f t="shared" si="0"/>
        <v>0</v>
      </c>
      <c r="G8" s="276"/>
      <c r="H8" s="276"/>
      <c r="I8" s="276"/>
      <c r="J8" s="274">
        <f t="shared" si="1"/>
        <v>0</v>
      </c>
      <c r="K8" s="276"/>
      <c r="L8" s="276"/>
      <c r="M8" s="276"/>
      <c r="N8" s="274">
        <f t="shared" si="2"/>
        <v>0</v>
      </c>
      <c r="O8" s="304">
        <f t="shared" si="4"/>
        <v>0</v>
      </c>
      <c r="P8" s="304"/>
      <c r="Q8" s="304"/>
      <c r="R8" s="302">
        <f t="shared" si="3"/>
        <v>0</v>
      </c>
    </row>
    <row r="9" spans="1:18" s="66" customFormat="1" ht="15" customHeight="1">
      <c r="A9" s="62"/>
      <c r="B9" s="81" t="s">
        <v>230</v>
      </c>
      <c r="C9" s="275"/>
      <c r="D9" s="275"/>
      <c r="E9" s="275"/>
      <c r="F9" s="274">
        <f t="shared" si="0"/>
        <v>0</v>
      </c>
      <c r="G9" s="275"/>
      <c r="H9" s="275"/>
      <c r="I9" s="275"/>
      <c r="J9" s="274">
        <f t="shared" si="1"/>
        <v>0</v>
      </c>
      <c r="K9" s="275"/>
      <c r="L9" s="275"/>
      <c r="M9" s="275"/>
      <c r="N9" s="274">
        <f t="shared" si="2"/>
        <v>0</v>
      </c>
      <c r="O9" s="303">
        <f t="shared" si="4"/>
        <v>0</v>
      </c>
      <c r="P9" s="303"/>
      <c r="Q9" s="303"/>
      <c r="R9" s="302">
        <f t="shared" si="3"/>
        <v>0</v>
      </c>
    </row>
    <row r="10" spans="1:18" s="66" customFormat="1" ht="15" customHeight="1">
      <c r="A10" s="62"/>
      <c r="B10" s="81" t="s">
        <v>231</v>
      </c>
      <c r="C10" s="274"/>
      <c r="D10" s="274"/>
      <c r="E10" s="274"/>
      <c r="F10" s="274">
        <f t="shared" si="0"/>
        <v>0</v>
      </c>
      <c r="G10" s="274"/>
      <c r="H10" s="274"/>
      <c r="I10" s="274"/>
      <c r="J10" s="274">
        <f t="shared" si="1"/>
        <v>0</v>
      </c>
      <c r="K10" s="274"/>
      <c r="L10" s="274"/>
      <c r="M10" s="274"/>
      <c r="N10" s="274">
        <f t="shared" si="2"/>
        <v>0</v>
      </c>
      <c r="O10" s="302">
        <f t="shared" si="4"/>
        <v>0</v>
      </c>
      <c r="P10" s="302"/>
      <c r="Q10" s="302"/>
      <c r="R10" s="302">
        <f t="shared" si="3"/>
        <v>0</v>
      </c>
    </row>
    <row r="11" spans="1:18" s="66" customFormat="1">
      <c r="A11" s="62"/>
      <c r="B11" s="81" t="s">
        <v>232</v>
      </c>
      <c r="C11" s="502"/>
      <c r="D11" s="502"/>
      <c r="E11" s="502"/>
      <c r="F11" s="274">
        <f t="shared" si="0"/>
        <v>0</v>
      </c>
      <c r="G11" s="502"/>
      <c r="H11" s="502"/>
      <c r="I11" s="502"/>
      <c r="J11" s="274">
        <f t="shared" si="1"/>
        <v>0</v>
      </c>
      <c r="K11" s="502"/>
      <c r="L11" s="502"/>
      <c r="M11" s="502"/>
      <c r="N11" s="274">
        <f t="shared" si="2"/>
        <v>0</v>
      </c>
      <c r="O11" s="503">
        <f t="shared" si="4"/>
        <v>0</v>
      </c>
      <c r="P11" s="503"/>
      <c r="Q11" s="503"/>
      <c r="R11" s="302">
        <f t="shared" si="3"/>
        <v>0</v>
      </c>
    </row>
    <row r="12" spans="1:18" s="66" customFormat="1" ht="15" customHeight="1">
      <c r="A12" s="62"/>
      <c r="B12" s="81" t="s">
        <v>233</v>
      </c>
      <c r="C12" s="502"/>
      <c r="D12" s="502"/>
      <c r="E12" s="502"/>
      <c r="F12" s="274">
        <f t="shared" si="0"/>
        <v>0</v>
      </c>
      <c r="G12" s="432"/>
      <c r="H12" s="432"/>
      <c r="I12" s="432"/>
      <c r="J12" s="275"/>
      <c r="K12" s="432"/>
      <c r="L12" s="432"/>
      <c r="M12" s="432"/>
      <c r="N12" s="275"/>
      <c r="O12" s="433">
        <v>0</v>
      </c>
      <c r="P12" s="433"/>
      <c r="Q12" s="433"/>
      <c r="R12" s="303">
        <f t="shared" si="3"/>
        <v>0</v>
      </c>
    </row>
    <row r="13" spans="1:18" s="66" customFormat="1" ht="15" customHeight="1" thickBot="1">
      <c r="A13" s="83"/>
      <c r="B13" s="84" t="s">
        <v>234</v>
      </c>
      <c r="C13" s="278"/>
      <c r="D13" s="278"/>
      <c r="E13" s="278"/>
      <c r="F13" s="280">
        <f t="shared" si="0"/>
        <v>0</v>
      </c>
      <c r="G13" s="278"/>
      <c r="H13" s="278"/>
      <c r="I13" s="278"/>
      <c r="J13" s="280">
        <f t="shared" si="1"/>
        <v>0</v>
      </c>
      <c r="K13" s="278"/>
      <c r="L13" s="278"/>
      <c r="M13" s="278"/>
      <c r="N13" s="280">
        <f t="shared" si="2"/>
        <v>0</v>
      </c>
      <c r="O13" s="306">
        <f t="shared" si="4"/>
        <v>0</v>
      </c>
      <c r="P13" s="306"/>
      <c r="Q13" s="306"/>
      <c r="R13" s="307">
        <f t="shared" si="3"/>
        <v>0</v>
      </c>
    </row>
    <row r="14" spans="1:18" s="507" customFormat="1" ht="15" customHeight="1">
      <c r="A14" s="505" t="s">
        <v>198</v>
      </c>
      <c r="B14" s="506" t="s">
        <v>235</v>
      </c>
      <c r="C14" s="279">
        <v>0</v>
      </c>
      <c r="D14" s="279">
        <v>0</v>
      </c>
      <c r="E14" s="279">
        <v>0</v>
      </c>
      <c r="F14" s="279">
        <f t="shared" si="0"/>
        <v>0</v>
      </c>
      <c r="G14" s="279">
        <f>SUM(G16)</f>
        <v>0</v>
      </c>
      <c r="H14" s="279">
        <v>0</v>
      </c>
      <c r="I14" s="279">
        <v>0</v>
      </c>
      <c r="J14" s="279">
        <v>0</v>
      </c>
      <c r="K14" s="279">
        <v>0</v>
      </c>
      <c r="L14" s="279">
        <v>0</v>
      </c>
      <c r="M14" s="279">
        <v>0</v>
      </c>
      <c r="N14" s="279">
        <v>0</v>
      </c>
      <c r="O14" s="308">
        <v>0</v>
      </c>
      <c r="P14" s="308">
        <v>0</v>
      </c>
      <c r="Q14" s="308">
        <v>0</v>
      </c>
      <c r="R14" s="308">
        <f t="shared" si="3"/>
        <v>0</v>
      </c>
    </row>
    <row r="15" spans="1:18" s="66" customFormat="1" ht="15" customHeight="1">
      <c r="A15" s="86"/>
      <c r="B15" s="81" t="s">
        <v>236</v>
      </c>
      <c r="C15" s="274"/>
      <c r="D15" s="274"/>
      <c r="E15" s="274"/>
      <c r="F15" s="274">
        <f t="shared" si="0"/>
        <v>0</v>
      </c>
      <c r="G15" s="274"/>
      <c r="H15" s="274"/>
      <c r="I15" s="274"/>
      <c r="J15" s="274">
        <f t="shared" si="1"/>
        <v>0</v>
      </c>
      <c r="K15" s="274"/>
      <c r="L15" s="274"/>
      <c r="M15" s="274"/>
      <c r="N15" s="274">
        <f t="shared" si="2"/>
        <v>0</v>
      </c>
      <c r="O15" s="302">
        <v>0</v>
      </c>
      <c r="P15" s="302"/>
      <c r="Q15" s="302"/>
      <c r="R15" s="302">
        <f t="shared" si="3"/>
        <v>0</v>
      </c>
    </row>
    <row r="16" spans="1:18" s="66" customFormat="1" ht="15" customHeight="1">
      <c r="A16" s="86"/>
      <c r="B16" s="434" t="s">
        <v>237</v>
      </c>
      <c r="C16" s="274"/>
      <c r="D16" s="274"/>
      <c r="E16" s="274"/>
      <c r="F16" s="274">
        <f t="shared" si="0"/>
        <v>0</v>
      </c>
      <c r="G16" s="274"/>
      <c r="H16" s="274"/>
      <c r="I16" s="274"/>
      <c r="J16" s="274">
        <f t="shared" si="1"/>
        <v>0</v>
      </c>
      <c r="K16" s="274"/>
      <c r="L16" s="274"/>
      <c r="M16" s="274"/>
      <c r="N16" s="274">
        <f t="shared" si="2"/>
        <v>0</v>
      </c>
      <c r="O16" s="302">
        <v>0</v>
      </c>
      <c r="P16" s="302"/>
      <c r="Q16" s="302"/>
      <c r="R16" s="302">
        <f t="shared" si="3"/>
        <v>0</v>
      </c>
    </row>
    <row r="17" spans="1:18" s="66" customFormat="1" ht="15" customHeight="1">
      <c r="A17" s="86"/>
      <c r="B17" s="81" t="s">
        <v>239</v>
      </c>
      <c r="C17" s="274"/>
      <c r="D17" s="274"/>
      <c r="E17" s="274"/>
      <c r="F17" s="274">
        <f t="shared" si="0"/>
        <v>0</v>
      </c>
      <c r="G17" s="274"/>
      <c r="H17" s="274"/>
      <c r="I17" s="274"/>
      <c r="J17" s="274">
        <f t="shared" ref="J17:J41" si="5">SUM(G17:I17)</f>
        <v>0</v>
      </c>
      <c r="K17" s="274"/>
      <c r="L17" s="274"/>
      <c r="M17" s="274"/>
      <c r="N17" s="274">
        <f t="shared" ref="N17:N41" si="6">SUM(K17:M17)</f>
        <v>0</v>
      </c>
      <c r="O17" s="302">
        <f t="shared" ref="O17:O21" si="7">SUM(G17+K17)</f>
        <v>0</v>
      </c>
      <c r="P17" s="302"/>
      <c r="Q17" s="302"/>
      <c r="R17" s="302">
        <f t="shared" ref="R17:R41" si="8">SUM(O17:Q17)</f>
        <v>0</v>
      </c>
    </row>
    <row r="18" spans="1:18" s="66" customFormat="1" ht="15" customHeight="1">
      <c r="A18" s="86"/>
      <c r="B18" s="81" t="s">
        <v>240</v>
      </c>
      <c r="C18" s="274"/>
      <c r="D18" s="274"/>
      <c r="E18" s="274"/>
      <c r="F18" s="274">
        <f t="shared" si="0"/>
        <v>0</v>
      </c>
      <c r="G18" s="274"/>
      <c r="H18" s="274"/>
      <c r="I18" s="274"/>
      <c r="J18" s="274">
        <f t="shared" si="5"/>
        <v>0</v>
      </c>
      <c r="K18" s="274"/>
      <c r="L18" s="274"/>
      <c r="M18" s="274"/>
      <c r="N18" s="274">
        <f t="shared" si="6"/>
        <v>0</v>
      </c>
      <c r="O18" s="302">
        <f t="shared" si="7"/>
        <v>0</v>
      </c>
      <c r="P18" s="302"/>
      <c r="Q18" s="302"/>
      <c r="R18" s="302">
        <f t="shared" si="8"/>
        <v>0</v>
      </c>
    </row>
    <row r="19" spans="1:18" s="66" customFormat="1" ht="15" customHeight="1">
      <c r="A19" s="86"/>
      <c r="B19" s="81" t="s">
        <v>241</v>
      </c>
      <c r="C19" s="275"/>
      <c r="D19" s="275"/>
      <c r="E19" s="275"/>
      <c r="F19" s="274">
        <f t="shared" ref="F19:F41" si="9">SUM(C19:E19)</f>
        <v>0</v>
      </c>
      <c r="G19" s="275"/>
      <c r="H19" s="275"/>
      <c r="I19" s="275"/>
      <c r="J19" s="274">
        <f t="shared" si="5"/>
        <v>0</v>
      </c>
      <c r="K19" s="275"/>
      <c r="L19" s="275"/>
      <c r="M19" s="275"/>
      <c r="N19" s="274">
        <f t="shared" si="6"/>
        <v>0</v>
      </c>
      <c r="O19" s="303">
        <f t="shared" si="7"/>
        <v>0</v>
      </c>
      <c r="P19" s="303"/>
      <c r="Q19" s="303"/>
      <c r="R19" s="302">
        <f t="shared" si="8"/>
        <v>0</v>
      </c>
    </row>
    <row r="20" spans="1:18" s="66" customFormat="1" ht="15" customHeight="1">
      <c r="A20" s="86"/>
      <c r="B20" s="81" t="s">
        <v>242</v>
      </c>
      <c r="C20" s="276"/>
      <c r="D20" s="274"/>
      <c r="E20" s="276"/>
      <c r="F20" s="274">
        <f t="shared" si="9"/>
        <v>0</v>
      </c>
      <c r="G20" s="276"/>
      <c r="H20" s="274"/>
      <c r="I20" s="276"/>
      <c r="J20" s="274">
        <f t="shared" si="5"/>
        <v>0</v>
      </c>
      <c r="K20" s="276"/>
      <c r="L20" s="274"/>
      <c r="M20" s="276"/>
      <c r="N20" s="274">
        <f t="shared" si="6"/>
        <v>0</v>
      </c>
      <c r="O20" s="304">
        <f t="shared" si="7"/>
        <v>0</v>
      </c>
      <c r="P20" s="302"/>
      <c r="Q20" s="304"/>
      <c r="R20" s="302">
        <f t="shared" si="8"/>
        <v>0</v>
      </c>
    </row>
    <row r="21" spans="1:18" s="66" customFormat="1" ht="15" customHeight="1" thickBot="1">
      <c r="A21" s="86"/>
      <c r="B21" s="81" t="s">
        <v>243</v>
      </c>
      <c r="C21" s="275"/>
      <c r="D21" s="275"/>
      <c r="E21" s="275"/>
      <c r="F21" s="274">
        <f t="shared" si="9"/>
        <v>0</v>
      </c>
      <c r="G21" s="275"/>
      <c r="H21" s="275"/>
      <c r="I21" s="275"/>
      <c r="J21" s="274">
        <f t="shared" si="5"/>
        <v>0</v>
      </c>
      <c r="K21" s="275"/>
      <c r="L21" s="275"/>
      <c r="M21" s="275"/>
      <c r="N21" s="274">
        <f t="shared" si="6"/>
        <v>0</v>
      </c>
      <c r="O21" s="303">
        <f t="shared" si="7"/>
        <v>0</v>
      </c>
      <c r="P21" s="303"/>
      <c r="Q21" s="303"/>
      <c r="R21" s="302">
        <f t="shared" si="8"/>
        <v>0</v>
      </c>
    </row>
    <row r="22" spans="1:18" s="80" customFormat="1" ht="15" customHeight="1">
      <c r="A22" s="87" t="s">
        <v>206</v>
      </c>
      <c r="B22" s="88" t="s">
        <v>244</v>
      </c>
      <c r="C22" s="277">
        <f>C23+C24+C25+C26+C27+C28+C29+C30+C31+C32</f>
        <v>0</v>
      </c>
      <c r="D22" s="277">
        <f>D23+D24+D25+D26+D27+D28+D29+D30+D31+D32</f>
        <v>0</v>
      </c>
      <c r="E22" s="277">
        <f>E23+E24+E25+E26+E27+E28+E29+E30+E31+E32</f>
        <v>0</v>
      </c>
      <c r="F22" s="277">
        <f t="shared" si="9"/>
        <v>0</v>
      </c>
      <c r="G22" s="277">
        <f>G23+G24+G25+G26+G27+G28+G29+G30+G31+G32</f>
        <v>0</v>
      </c>
      <c r="H22" s="277">
        <f>H23+H24+H25+H26+H27+H28+H29+H30+H31+H32</f>
        <v>0</v>
      </c>
      <c r="I22" s="277">
        <f>I23+I24+I25+I26+I27+I28+I29+I30+I31+I32</f>
        <v>0</v>
      </c>
      <c r="J22" s="277">
        <f t="shared" si="5"/>
        <v>0</v>
      </c>
      <c r="K22" s="277">
        <f>K23+K24+K25+K26+K27+K28+K29+K30+K31+K32</f>
        <v>0</v>
      </c>
      <c r="L22" s="277">
        <f>L23+L24+L25+L26+L27+L28+L29+L30+L31+L32</f>
        <v>0</v>
      </c>
      <c r="M22" s="277">
        <f>M23+M24+M25+M26+M27+M28+M29+M30+M31+M32</f>
        <v>0</v>
      </c>
      <c r="N22" s="277">
        <f t="shared" si="6"/>
        <v>0</v>
      </c>
      <c r="O22" s="305">
        <f>O23+O24+O25+O26+O27+O28+O29+O30+O31+O32</f>
        <v>0</v>
      </c>
      <c r="P22" s="305">
        <f>P23+P24+P25+P26+P27+P28+P29+P30+P31+P32</f>
        <v>0</v>
      </c>
      <c r="Q22" s="305">
        <f>Q23+Q24+Q25+Q26+Q27+Q28+Q29+Q30+Q31+Q32</f>
        <v>0</v>
      </c>
      <c r="R22" s="305">
        <f t="shared" si="8"/>
        <v>0</v>
      </c>
    </row>
    <row r="23" spans="1:18" s="66" customFormat="1" ht="15" customHeight="1">
      <c r="A23" s="489"/>
      <c r="B23" s="81" t="s">
        <v>225</v>
      </c>
      <c r="C23" s="275"/>
      <c r="D23" s="275"/>
      <c r="E23" s="275"/>
      <c r="F23" s="274">
        <f t="shared" si="9"/>
        <v>0</v>
      </c>
      <c r="G23" s="275"/>
      <c r="H23" s="275"/>
      <c r="I23" s="275"/>
      <c r="J23" s="274">
        <f t="shared" si="5"/>
        <v>0</v>
      </c>
      <c r="K23" s="275"/>
      <c r="L23" s="275"/>
      <c r="M23" s="275"/>
      <c r="N23" s="274">
        <f t="shared" si="6"/>
        <v>0</v>
      </c>
      <c r="O23" s="303">
        <f t="shared" ref="O23:O32" si="10">SUM(G23+K23)</f>
        <v>0</v>
      </c>
      <c r="P23" s="303"/>
      <c r="Q23" s="303"/>
      <c r="R23" s="302">
        <f t="shared" si="8"/>
        <v>0</v>
      </c>
    </row>
    <row r="24" spans="1:18" s="66" customFormat="1" ht="15" customHeight="1">
      <c r="A24" s="489"/>
      <c r="B24" s="81" t="s">
        <v>226</v>
      </c>
      <c r="C24" s="276"/>
      <c r="D24" s="276"/>
      <c r="E24" s="276"/>
      <c r="F24" s="274">
        <f t="shared" si="9"/>
        <v>0</v>
      </c>
      <c r="G24" s="276"/>
      <c r="H24" s="276"/>
      <c r="I24" s="276"/>
      <c r="J24" s="274">
        <f t="shared" si="5"/>
        <v>0</v>
      </c>
      <c r="K24" s="276"/>
      <c r="L24" s="276"/>
      <c r="M24" s="276"/>
      <c r="N24" s="274">
        <f t="shared" si="6"/>
        <v>0</v>
      </c>
      <c r="O24" s="304">
        <f t="shared" si="10"/>
        <v>0</v>
      </c>
      <c r="P24" s="304"/>
      <c r="Q24" s="304"/>
      <c r="R24" s="302">
        <f t="shared" si="8"/>
        <v>0</v>
      </c>
    </row>
    <row r="25" spans="1:18" s="66" customFormat="1" ht="25.5">
      <c r="A25" s="489"/>
      <c r="B25" s="81" t="s">
        <v>227</v>
      </c>
      <c r="C25" s="275"/>
      <c r="D25" s="275"/>
      <c r="E25" s="275"/>
      <c r="F25" s="274">
        <f t="shared" si="9"/>
        <v>0</v>
      </c>
      <c r="G25" s="275"/>
      <c r="H25" s="275"/>
      <c r="I25" s="275"/>
      <c r="J25" s="274">
        <f t="shared" si="5"/>
        <v>0</v>
      </c>
      <c r="K25" s="275"/>
      <c r="L25" s="275"/>
      <c r="M25" s="275"/>
      <c r="N25" s="274">
        <f t="shared" si="6"/>
        <v>0</v>
      </c>
      <c r="O25" s="303">
        <f t="shared" si="10"/>
        <v>0</v>
      </c>
      <c r="P25" s="303"/>
      <c r="Q25" s="303"/>
      <c r="R25" s="302">
        <f t="shared" si="8"/>
        <v>0</v>
      </c>
    </row>
    <row r="26" spans="1:18" s="66" customFormat="1" ht="15" customHeight="1">
      <c r="A26" s="489"/>
      <c r="B26" s="81" t="s">
        <v>228</v>
      </c>
      <c r="C26" s="275"/>
      <c r="D26" s="275"/>
      <c r="E26" s="275"/>
      <c r="F26" s="274">
        <f t="shared" si="9"/>
        <v>0</v>
      </c>
      <c r="G26" s="275"/>
      <c r="H26" s="275"/>
      <c r="I26" s="275"/>
      <c r="J26" s="274">
        <f t="shared" si="5"/>
        <v>0</v>
      </c>
      <c r="K26" s="275"/>
      <c r="L26" s="275"/>
      <c r="M26" s="275"/>
      <c r="N26" s="274">
        <f t="shared" si="6"/>
        <v>0</v>
      </c>
      <c r="O26" s="303">
        <f t="shared" si="10"/>
        <v>0</v>
      </c>
      <c r="P26" s="303"/>
      <c r="Q26" s="303"/>
      <c r="R26" s="302">
        <f t="shared" si="8"/>
        <v>0</v>
      </c>
    </row>
    <row r="27" spans="1:18" s="66" customFormat="1" ht="15" customHeight="1">
      <c r="A27" s="489"/>
      <c r="B27" s="81" t="s">
        <v>229</v>
      </c>
      <c r="C27" s="274"/>
      <c r="D27" s="274"/>
      <c r="E27" s="274"/>
      <c r="F27" s="274">
        <f t="shared" si="9"/>
        <v>0</v>
      </c>
      <c r="G27" s="274"/>
      <c r="H27" s="274"/>
      <c r="I27" s="274"/>
      <c r="J27" s="274">
        <f t="shared" si="5"/>
        <v>0</v>
      </c>
      <c r="K27" s="274"/>
      <c r="L27" s="274"/>
      <c r="M27" s="274"/>
      <c r="N27" s="274">
        <f t="shared" si="6"/>
        <v>0</v>
      </c>
      <c r="O27" s="302">
        <f t="shared" si="10"/>
        <v>0</v>
      </c>
      <c r="P27" s="302"/>
      <c r="Q27" s="302"/>
      <c r="R27" s="302">
        <f t="shared" si="8"/>
        <v>0</v>
      </c>
    </row>
    <row r="28" spans="1:18" s="66" customFormat="1" ht="15" customHeight="1">
      <c r="A28" s="489"/>
      <c r="B28" s="81" t="s">
        <v>230</v>
      </c>
      <c r="C28" s="274"/>
      <c r="D28" s="274"/>
      <c r="E28" s="274"/>
      <c r="F28" s="274">
        <f t="shared" si="9"/>
        <v>0</v>
      </c>
      <c r="G28" s="274"/>
      <c r="H28" s="274"/>
      <c r="I28" s="274"/>
      <c r="J28" s="274">
        <f t="shared" si="5"/>
        <v>0</v>
      </c>
      <c r="K28" s="274"/>
      <c r="L28" s="274"/>
      <c r="M28" s="274"/>
      <c r="N28" s="274">
        <f t="shared" si="6"/>
        <v>0</v>
      </c>
      <c r="O28" s="302">
        <f t="shared" si="10"/>
        <v>0</v>
      </c>
      <c r="P28" s="302"/>
      <c r="Q28" s="302"/>
      <c r="R28" s="302">
        <f t="shared" si="8"/>
        <v>0</v>
      </c>
    </row>
    <row r="29" spans="1:18" s="66" customFormat="1" ht="15" customHeight="1">
      <c r="A29" s="489"/>
      <c r="B29" s="81" t="s">
        <v>231</v>
      </c>
      <c r="C29" s="276"/>
      <c r="D29" s="275"/>
      <c r="E29" s="276"/>
      <c r="F29" s="274">
        <f t="shared" si="9"/>
        <v>0</v>
      </c>
      <c r="G29" s="276"/>
      <c r="H29" s="275"/>
      <c r="I29" s="276"/>
      <c r="J29" s="274">
        <f t="shared" si="5"/>
        <v>0</v>
      </c>
      <c r="K29" s="276"/>
      <c r="L29" s="275"/>
      <c r="M29" s="276"/>
      <c r="N29" s="274">
        <f t="shared" si="6"/>
        <v>0</v>
      </c>
      <c r="O29" s="304">
        <f t="shared" si="10"/>
        <v>0</v>
      </c>
      <c r="P29" s="303"/>
      <c r="Q29" s="304"/>
      <c r="R29" s="302">
        <f t="shared" si="8"/>
        <v>0</v>
      </c>
    </row>
    <row r="30" spans="1:18" s="66" customFormat="1" ht="15" customHeight="1">
      <c r="A30" s="489"/>
      <c r="B30" s="81" t="s">
        <v>232</v>
      </c>
      <c r="C30" s="275"/>
      <c r="D30" s="275"/>
      <c r="E30" s="275"/>
      <c r="F30" s="274">
        <f t="shared" si="9"/>
        <v>0</v>
      </c>
      <c r="G30" s="275"/>
      <c r="H30" s="275"/>
      <c r="I30" s="275"/>
      <c r="J30" s="274">
        <f t="shared" si="5"/>
        <v>0</v>
      </c>
      <c r="K30" s="275"/>
      <c r="L30" s="275"/>
      <c r="M30" s="275"/>
      <c r="N30" s="274">
        <f t="shared" si="6"/>
        <v>0</v>
      </c>
      <c r="O30" s="303">
        <f t="shared" si="10"/>
        <v>0</v>
      </c>
      <c r="P30" s="303"/>
      <c r="Q30" s="303"/>
      <c r="R30" s="302">
        <f t="shared" si="8"/>
        <v>0</v>
      </c>
    </row>
    <row r="31" spans="1:18" s="66" customFormat="1" ht="15" customHeight="1">
      <c r="A31" s="489"/>
      <c r="B31" s="81" t="s">
        <v>233</v>
      </c>
      <c r="C31" s="275"/>
      <c r="D31" s="275"/>
      <c r="E31" s="275"/>
      <c r="F31" s="274">
        <f t="shared" si="9"/>
        <v>0</v>
      </c>
      <c r="G31" s="275"/>
      <c r="H31" s="275"/>
      <c r="I31" s="275"/>
      <c r="J31" s="274">
        <f t="shared" si="5"/>
        <v>0</v>
      </c>
      <c r="K31" s="275"/>
      <c r="L31" s="275"/>
      <c r="M31" s="275"/>
      <c r="N31" s="274">
        <f t="shared" si="6"/>
        <v>0</v>
      </c>
      <c r="O31" s="303">
        <f t="shared" si="10"/>
        <v>0</v>
      </c>
      <c r="P31" s="303"/>
      <c r="Q31" s="303"/>
      <c r="R31" s="302">
        <f t="shared" si="8"/>
        <v>0</v>
      </c>
    </row>
    <row r="32" spans="1:18" s="66" customFormat="1" ht="15" customHeight="1" thickBot="1">
      <c r="A32" s="504"/>
      <c r="B32" s="84" t="s">
        <v>234</v>
      </c>
      <c r="C32" s="278"/>
      <c r="D32" s="278"/>
      <c r="E32" s="278"/>
      <c r="F32" s="280">
        <f t="shared" si="9"/>
        <v>0</v>
      </c>
      <c r="G32" s="278"/>
      <c r="H32" s="278"/>
      <c r="I32" s="278"/>
      <c r="J32" s="280">
        <f t="shared" si="5"/>
        <v>0</v>
      </c>
      <c r="K32" s="278"/>
      <c r="L32" s="278"/>
      <c r="M32" s="278"/>
      <c r="N32" s="280">
        <f t="shared" si="6"/>
        <v>0</v>
      </c>
      <c r="O32" s="306">
        <f t="shared" si="10"/>
        <v>0</v>
      </c>
      <c r="P32" s="306"/>
      <c r="Q32" s="306"/>
      <c r="R32" s="307">
        <f t="shared" si="8"/>
        <v>0</v>
      </c>
    </row>
    <row r="33" spans="1:18" s="80" customFormat="1" ht="15" customHeight="1">
      <c r="A33" s="90" t="s">
        <v>207</v>
      </c>
      <c r="B33" s="91" t="s">
        <v>208</v>
      </c>
      <c r="C33" s="279">
        <f>C34+C35+C36+C37+C38+C39+C40+C41+C42+C43</f>
        <v>0</v>
      </c>
      <c r="D33" s="279">
        <f>D34+D35+D36+D37+D38+D39+D40+D41+D42+D43</f>
        <v>0</v>
      </c>
      <c r="E33" s="279">
        <f>E34+E35+E36+E37+E38+E39+E40+E41+E42+E43</f>
        <v>0</v>
      </c>
      <c r="F33" s="281">
        <f t="shared" si="9"/>
        <v>0</v>
      </c>
      <c r="G33" s="279">
        <f>G34+G35+G36+G37+G38+G39+G40+G41+G42+G43</f>
        <v>0</v>
      </c>
      <c r="H33" s="279">
        <f>H34+H35+H36+H37+H38+H39+H40+H41+H42+H43</f>
        <v>0</v>
      </c>
      <c r="I33" s="279">
        <f>I34+I35+I36+I37+I38+I39+I40+I41+I42+I43</f>
        <v>0</v>
      </c>
      <c r="J33" s="281">
        <f t="shared" si="5"/>
        <v>0</v>
      </c>
      <c r="K33" s="279">
        <f>K34+K35+K36+K37+K38+K39+K40+K41+K42+K43</f>
        <v>0</v>
      </c>
      <c r="L33" s="279">
        <f>L34+L35+L36+L37+L38+L39+L40+L41+L42+L43</f>
        <v>0</v>
      </c>
      <c r="M33" s="279">
        <f>M34+M35+M36+M37+M38+M39+M40+M41+M42+M43</f>
        <v>0</v>
      </c>
      <c r="N33" s="281">
        <f t="shared" si="6"/>
        <v>0</v>
      </c>
      <c r="O33" s="308">
        <f>O34+O35+O36+O37+O38+O39+O40+O41+O42+O43</f>
        <v>0</v>
      </c>
      <c r="P33" s="308">
        <f>P34+P35+P36+P37+P38+P39+P40+P41+P42+P43</f>
        <v>0</v>
      </c>
      <c r="Q33" s="308">
        <f>Q34+Q35+Q36+Q37+Q38+Q39+Q40+Q41+Q42+Q43</f>
        <v>0</v>
      </c>
      <c r="R33" s="309">
        <f t="shared" si="8"/>
        <v>0</v>
      </c>
    </row>
    <row r="34" spans="1:18" s="66" customFormat="1" ht="14.25" customHeight="1">
      <c r="A34" s="489"/>
      <c r="B34" s="81" t="s">
        <v>245</v>
      </c>
      <c r="C34" s="275"/>
      <c r="D34" s="275"/>
      <c r="E34" s="275"/>
      <c r="F34" s="274">
        <f t="shared" si="9"/>
        <v>0</v>
      </c>
      <c r="G34" s="275"/>
      <c r="H34" s="275"/>
      <c r="I34" s="275"/>
      <c r="J34" s="274">
        <f t="shared" si="5"/>
        <v>0</v>
      </c>
      <c r="K34" s="275"/>
      <c r="L34" s="275"/>
      <c r="M34" s="275"/>
      <c r="N34" s="274">
        <f t="shared" si="6"/>
        <v>0</v>
      </c>
      <c r="O34" s="303">
        <f t="shared" ref="O34:O43" si="11">SUM(G34+K34)</f>
        <v>0</v>
      </c>
      <c r="P34" s="303"/>
      <c r="Q34" s="303"/>
      <c r="R34" s="302">
        <f t="shared" si="8"/>
        <v>0</v>
      </c>
    </row>
    <row r="35" spans="1:18" s="66" customFormat="1" ht="15" customHeight="1">
      <c r="A35" s="489"/>
      <c r="B35" s="81" t="s">
        <v>237</v>
      </c>
      <c r="C35" s="275"/>
      <c r="D35" s="275"/>
      <c r="E35" s="275"/>
      <c r="F35" s="274">
        <f t="shared" si="9"/>
        <v>0</v>
      </c>
      <c r="G35" s="275"/>
      <c r="H35" s="275"/>
      <c r="I35" s="275"/>
      <c r="J35" s="274">
        <f t="shared" si="5"/>
        <v>0</v>
      </c>
      <c r="K35" s="275"/>
      <c r="L35" s="275"/>
      <c r="M35" s="275"/>
      <c r="N35" s="274">
        <f t="shared" si="6"/>
        <v>0</v>
      </c>
      <c r="O35" s="303">
        <f t="shared" si="11"/>
        <v>0</v>
      </c>
      <c r="P35" s="303"/>
      <c r="Q35" s="303"/>
      <c r="R35" s="302">
        <f t="shared" si="8"/>
        <v>0</v>
      </c>
    </row>
    <row r="36" spans="1:18" s="66" customFormat="1" ht="15" customHeight="1">
      <c r="A36" s="489"/>
      <c r="B36" s="81" t="s">
        <v>246</v>
      </c>
      <c r="C36" s="275"/>
      <c r="D36" s="275"/>
      <c r="E36" s="275"/>
      <c r="F36" s="274">
        <f t="shared" si="9"/>
        <v>0</v>
      </c>
      <c r="G36" s="275"/>
      <c r="H36" s="275"/>
      <c r="I36" s="275"/>
      <c r="J36" s="274">
        <f t="shared" si="5"/>
        <v>0</v>
      </c>
      <c r="K36" s="275"/>
      <c r="L36" s="275"/>
      <c r="M36" s="275"/>
      <c r="N36" s="274">
        <f t="shared" si="6"/>
        <v>0</v>
      </c>
      <c r="O36" s="303">
        <f t="shared" si="11"/>
        <v>0</v>
      </c>
      <c r="P36" s="303"/>
      <c r="Q36" s="303"/>
      <c r="R36" s="302">
        <f t="shared" si="8"/>
        <v>0</v>
      </c>
    </row>
    <row r="37" spans="1:18" s="66" customFormat="1" ht="15" customHeight="1">
      <c r="A37" s="489"/>
      <c r="B37" s="81" t="s">
        <v>238</v>
      </c>
      <c r="C37" s="275"/>
      <c r="D37" s="275"/>
      <c r="E37" s="275"/>
      <c r="F37" s="274">
        <f t="shared" si="9"/>
        <v>0</v>
      </c>
      <c r="G37" s="275"/>
      <c r="H37" s="275"/>
      <c r="I37" s="275"/>
      <c r="J37" s="274">
        <f t="shared" si="5"/>
        <v>0</v>
      </c>
      <c r="K37" s="275"/>
      <c r="L37" s="275"/>
      <c r="M37" s="275"/>
      <c r="N37" s="274">
        <f t="shared" si="6"/>
        <v>0</v>
      </c>
      <c r="O37" s="303">
        <f t="shared" si="11"/>
        <v>0</v>
      </c>
      <c r="P37" s="303"/>
      <c r="Q37" s="303"/>
      <c r="R37" s="302">
        <f t="shared" si="8"/>
        <v>0</v>
      </c>
    </row>
    <row r="38" spans="1:18" s="66" customFormat="1" ht="15" customHeight="1">
      <c r="A38" s="489"/>
      <c r="B38" s="81" t="s">
        <v>247</v>
      </c>
      <c r="C38" s="275"/>
      <c r="D38" s="275"/>
      <c r="E38" s="275"/>
      <c r="F38" s="274">
        <f t="shared" si="9"/>
        <v>0</v>
      </c>
      <c r="G38" s="275"/>
      <c r="H38" s="275"/>
      <c r="I38" s="275"/>
      <c r="J38" s="274">
        <f t="shared" si="5"/>
        <v>0</v>
      </c>
      <c r="K38" s="275"/>
      <c r="L38" s="275"/>
      <c r="M38" s="275"/>
      <c r="N38" s="274">
        <f t="shared" si="6"/>
        <v>0</v>
      </c>
      <c r="O38" s="303">
        <f t="shared" si="11"/>
        <v>0</v>
      </c>
      <c r="P38" s="303"/>
      <c r="Q38" s="303"/>
      <c r="R38" s="302">
        <f t="shared" si="8"/>
        <v>0</v>
      </c>
    </row>
    <row r="39" spans="1:18" s="66" customFormat="1" ht="15" customHeight="1">
      <c r="A39" s="489"/>
      <c r="B39" s="81" t="s">
        <v>248</v>
      </c>
      <c r="C39" s="275"/>
      <c r="D39" s="275"/>
      <c r="E39" s="275"/>
      <c r="F39" s="274">
        <f t="shared" si="9"/>
        <v>0</v>
      </c>
      <c r="G39" s="275"/>
      <c r="H39" s="275"/>
      <c r="I39" s="275"/>
      <c r="J39" s="274">
        <f t="shared" si="5"/>
        <v>0</v>
      </c>
      <c r="K39" s="275"/>
      <c r="L39" s="275"/>
      <c r="M39" s="275"/>
      <c r="N39" s="274">
        <f t="shared" si="6"/>
        <v>0</v>
      </c>
      <c r="O39" s="303">
        <f t="shared" si="11"/>
        <v>0</v>
      </c>
      <c r="P39" s="303"/>
      <c r="Q39" s="303"/>
      <c r="R39" s="302">
        <f t="shared" si="8"/>
        <v>0</v>
      </c>
    </row>
    <row r="40" spans="1:18" s="66" customFormat="1" ht="15" customHeight="1">
      <c r="A40" s="489"/>
      <c r="B40" s="81" t="s">
        <v>249</v>
      </c>
      <c r="C40" s="275"/>
      <c r="D40" s="275"/>
      <c r="E40" s="275"/>
      <c r="F40" s="274">
        <f t="shared" si="9"/>
        <v>0</v>
      </c>
      <c r="G40" s="275"/>
      <c r="H40" s="275"/>
      <c r="I40" s="275"/>
      <c r="J40" s="274">
        <f t="shared" si="5"/>
        <v>0</v>
      </c>
      <c r="K40" s="275"/>
      <c r="L40" s="275"/>
      <c r="M40" s="275"/>
      <c r="N40" s="274">
        <f t="shared" si="6"/>
        <v>0</v>
      </c>
      <c r="O40" s="303">
        <f t="shared" si="11"/>
        <v>0</v>
      </c>
      <c r="P40" s="303"/>
      <c r="Q40" s="303"/>
      <c r="R40" s="302">
        <f t="shared" si="8"/>
        <v>0</v>
      </c>
    </row>
    <row r="41" spans="1:18" s="66" customFormat="1" ht="15" customHeight="1">
      <c r="A41" s="489"/>
      <c r="B41" s="81" t="s">
        <v>250</v>
      </c>
      <c r="C41" s="275"/>
      <c r="D41" s="275"/>
      <c r="E41" s="275"/>
      <c r="F41" s="274">
        <f t="shared" si="9"/>
        <v>0</v>
      </c>
      <c r="G41" s="275"/>
      <c r="H41" s="275"/>
      <c r="I41" s="275"/>
      <c r="J41" s="274">
        <f t="shared" si="5"/>
        <v>0</v>
      </c>
      <c r="K41" s="275"/>
      <c r="L41" s="275"/>
      <c r="M41" s="275"/>
      <c r="N41" s="274">
        <f t="shared" si="6"/>
        <v>0</v>
      </c>
      <c r="O41" s="303">
        <f t="shared" si="11"/>
        <v>0</v>
      </c>
      <c r="P41" s="303"/>
      <c r="Q41" s="303"/>
      <c r="R41" s="302">
        <f t="shared" si="8"/>
        <v>0</v>
      </c>
    </row>
    <row r="42" spans="1:18" s="66" customFormat="1" ht="15" customHeight="1">
      <c r="A42" s="489"/>
      <c r="B42" s="81" t="s">
        <v>251</v>
      </c>
      <c r="C42" s="275"/>
      <c r="D42" s="275"/>
      <c r="E42" s="275"/>
      <c r="F42" s="274">
        <f>SUM(C42:E42)</f>
        <v>0</v>
      </c>
      <c r="G42" s="275"/>
      <c r="H42" s="275"/>
      <c r="I42" s="275"/>
      <c r="J42" s="274">
        <f>SUM(G42:I42)</f>
        <v>0</v>
      </c>
      <c r="K42" s="275"/>
      <c r="L42" s="275"/>
      <c r="M42" s="275"/>
      <c r="N42" s="274">
        <f>SUM(K42:M42)</f>
        <v>0</v>
      </c>
      <c r="O42" s="303">
        <f t="shared" si="11"/>
        <v>0</v>
      </c>
      <c r="P42" s="303"/>
      <c r="Q42" s="303"/>
      <c r="R42" s="302">
        <f>SUM(O42:Q42)</f>
        <v>0</v>
      </c>
    </row>
    <row r="43" spans="1:18" s="66" customFormat="1" ht="15" customHeight="1" thickBot="1">
      <c r="A43" s="504"/>
      <c r="B43" s="84" t="s">
        <v>252</v>
      </c>
      <c r="C43" s="278"/>
      <c r="D43" s="278"/>
      <c r="E43" s="278"/>
      <c r="F43" s="280">
        <f>SUM(C43:E43)</f>
        <v>0</v>
      </c>
      <c r="G43" s="278"/>
      <c r="H43" s="278"/>
      <c r="I43" s="278"/>
      <c r="J43" s="280">
        <f>SUM(G43:I43)</f>
        <v>0</v>
      </c>
      <c r="K43" s="278"/>
      <c r="L43" s="278"/>
      <c r="M43" s="278"/>
      <c r="N43" s="280">
        <f>SUM(K43:M43)</f>
        <v>0</v>
      </c>
      <c r="O43" s="306">
        <f t="shared" si="11"/>
        <v>0</v>
      </c>
      <c r="P43" s="306"/>
      <c r="Q43" s="306"/>
      <c r="R43" s="307">
        <f>SUM(O43:Q43)</f>
        <v>0</v>
      </c>
    </row>
    <row r="44" spans="1:18" s="66" customFormat="1" ht="13.5" thickBot="1">
      <c r="B44" s="60"/>
    </row>
    <row r="45" spans="1:18" s="66" customFormat="1" ht="15" customHeight="1" thickBot="1">
      <c r="A45" s="92"/>
      <c r="B45" s="266" t="s">
        <v>253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18" s="66" customFormat="1" ht="15" customHeight="1">
      <c r="A46" s="94"/>
      <c r="B46" s="95" t="s">
        <v>254</v>
      </c>
      <c r="C46" s="74">
        <f>C3+C14</f>
        <v>0</v>
      </c>
      <c r="D46" s="74">
        <f>D3+D14</f>
        <v>0</v>
      </c>
      <c r="E46" s="74">
        <f>E3+E14</f>
        <v>0</v>
      </c>
      <c r="F46" s="74">
        <f>SUM(C46:E46)</f>
        <v>0</v>
      </c>
      <c r="G46" s="74">
        <f>G3+G14</f>
        <v>0</v>
      </c>
      <c r="H46" s="74">
        <f>H3+H14</f>
        <v>0</v>
      </c>
      <c r="I46" s="74">
        <f>I3+I14</f>
        <v>0</v>
      </c>
      <c r="J46" s="74">
        <f>SUM(G46:I46)</f>
        <v>0</v>
      </c>
      <c r="K46" s="74">
        <f>K3+K14</f>
        <v>0</v>
      </c>
      <c r="L46" s="74">
        <f>L3+L14</f>
        <v>0</v>
      </c>
      <c r="M46" s="74">
        <f>M3+M14</f>
        <v>0</v>
      </c>
      <c r="N46" s="74">
        <f>SUM(K46:M46)</f>
        <v>0</v>
      </c>
      <c r="O46" s="310">
        <v>0</v>
      </c>
      <c r="P46" s="310">
        <f>P3+P14</f>
        <v>0</v>
      </c>
      <c r="Q46" s="310">
        <f>Q3+Q14</f>
        <v>0</v>
      </c>
      <c r="R46" s="310">
        <f>SUM(O46:Q46)</f>
        <v>0</v>
      </c>
    </row>
    <row r="47" spans="1:18" s="66" customFormat="1" ht="15" customHeight="1" thickBot="1">
      <c r="A47" s="96"/>
      <c r="B47" s="97" t="s">
        <v>255</v>
      </c>
      <c r="C47" s="75">
        <f>C22+C33</f>
        <v>0</v>
      </c>
      <c r="D47" s="75">
        <f>D22+D33</f>
        <v>0</v>
      </c>
      <c r="E47" s="75">
        <f>E22+E33</f>
        <v>0</v>
      </c>
      <c r="F47" s="75">
        <f>SUM(C47:E47)</f>
        <v>0</v>
      </c>
      <c r="G47" s="75">
        <f>G22+G33</f>
        <v>0</v>
      </c>
      <c r="H47" s="75">
        <f>H22+H33</f>
        <v>0</v>
      </c>
      <c r="I47" s="75">
        <f>I22+I33</f>
        <v>0</v>
      </c>
      <c r="J47" s="75">
        <f>SUM(G47:I47)</f>
        <v>0</v>
      </c>
      <c r="K47" s="75">
        <f>K22+K33</f>
        <v>0</v>
      </c>
      <c r="L47" s="75">
        <f>L22+L33</f>
        <v>0</v>
      </c>
      <c r="M47" s="75">
        <f>M22+M33</f>
        <v>0</v>
      </c>
      <c r="N47" s="75">
        <f>SUM(K47:M47)</f>
        <v>0</v>
      </c>
      <c r="O47" s="307"/>
      <c r="P47" s="307"/>
      <c r="Q47" s="307"/>
      <c r="R47" s="307"/>
    </row>
    <row r="48" spans="1:18" s="66" customFormat="1" ht="15" customHeight="1" thickBot="1">
      <c r="A48" s="92"/>
      <c r="B48" s="93" t="s">
        <v>253</v>
      </c>
      <c r="C48" s="98">
        <f t="shared" ref="C48:R48" si="12">SUM(C46:C47)</f>
        <v>0</v>
      </c>
      <c r="D48" s="98">
        <f t="shared" si="12"/>
        <v>0</v>
      </c>
      <c r="E48" s="98">
        <f t="shared" si="12"/>
        <v>0</v>
      </c>
      <c r="F48" s="98">
        <f t="shared" si="12"/>
        <v>0</v>
      </c>
      <c r="G48" s="98">
        <f t="shared" si="12"/>
        <v>0</v>
      </c>
      <c r="H48" s="98">
        <f t="shared" si="12"/>
        <v>0</v>
      </c>
      <c r="I48" s="98">
        <f t="shared" si="12"/>
        <v>0</v>
      </c>
      <c r="J48" s="98">
        <f t="shared" si="12"/>
        <v>0</v>
      </c>
      <c r="K48" s="98">
        <f t="shared" si="12"/>
        <v>0</v>
      </c>
      <c r="L48" s="98">
        <f t="shared" si="12"/>
        <v>0</v>
      </c>
      <c r="M48" s="98">
        <f t="shared" si="12"/>
        <v>0</v>
      </c>
      <c r="N48" s="98">
        <f t="shared" si="12"/>
        <v>0</v>
      </c>
      <c r="O48" s="311">
        <f t="shared" si="12"/>
        <v>0</v>
      </c>
      <c r="P48" s="311">
        <f t="shared" si="12"/>
        <v>0</v>
      </c>
      <c r="Q48" s="311">
        <f t="shared" si="12"/>
        <v>0</v>
      </c>
      <c r="R48" s="311">
        <f t="shared" si="12"/>
        <v>0</v>
      </c>
    </row>
  </sheetData>
  <mergeCells count="6">
    <mergeCell ref="K1:N1"/>
    <mergeCell ref="O1:R1"/>
    <mergeCell ref="A1:A2"/>
    <mergeCell ref="C1:F1"/>
    <mergeCell ref="B1:B2"/>
    <mergeCell ref="G1:J1"/>
  </mergeCells>
  <phoneticPr fontId="0" type="noConversion"/>
  <printOptions horizontalCentered="1"/>
  <pageMargins left="0.39370078740157483" right="0.39370078740157483" top="1.1811023622047245" bottom="1.1811023622047245" header="0.51181102362204722" footer="0.51181102362204722"/>
  <pageSetup paperSize="9" scale="51" fitToHeight="2" orientation="landscape" r:id="rId1"/>
  <headerFooter alignWithMargins="0">
    <oddHeader xml:space="preserve">&amp;C&amp;"Times New Roman,Normál"
PESTERZSÉBETI LENGYEL NEMZETISÉGI ÖNKORMÁNYZAT  2014. ÉVI ÁTADOTT PÉNZESZKÖZEI
(e Ft)&amp;R&amp;"Times New Roman,Normál"7. sz. melléklet&amp;"MS Sans Serif,Normál"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>
    <pageSetUpPr fitToPage="1"/>
  </sheetPr>
  <dimension ref="A1:G46"/>
  <sheetViews>
    <sheetView tabSelected="1" topLeftCell="A19" workbookViewId="0">
      <selection activeCell="K16" sqref="K16"/>
    </sheetView>
  </sheetViews>
  <sheetFormatPr defaultRowHeight="12.75"/>
  <cols>
    <col min="1" max="1" width="9.140625" style="180"/>
    <col min="2" max="2" width="67.7109375" style="180" bestFit="1" customWidth="1"/>
    <col min="3" max="3" width="14.42578125" style="180" hidden="1" customWidth="1"/>
    <col min="4" max="7" width="15.5703125" style="180" customWidth="1"/>
    <col min="8" max="16384" width="9.140625" style="180"/>
  </cols>
  <sheetData>
    <row r="1" spans="1:7" ht="13.5" thickBot="1">
      <c r="C1" s="216"/>
    </row>
    <row r="2" spans="1:7" s="216" customFormat="1" ht="26.25" thickBot="1">
      <c r="A2" s="450" t="s">
        <v>221</v>
      </c>
      <c r="B2" s="217" t="s">
        <v>9</v>
      </c>
      <c r="C2" s="69" t="s">
        <v>222</v>
      </c>
      <c r="D2" s="69" t="s">
        <v>41</v>
      </c>
      <c r="E2" s="69" t="s">
        <v>79</v>
      </c>
      <c r="F2" s="69" t="s">
        <v>42</v>
      </c>
      <c r="G2" s="69" t="s">
        <v>43</v>
      </c>
    </row>
    <row r="3" spans="1:7" ht="15" customHeight="1">
      <c r="A3" s="444" t="s">
        <v>154</v>
      </c>
      <c r="B3" s="218" t="s">
        <v>11</v>
      </c>
      <c r="C3" s="72"/>
      <c r="D3" s="220">
        <f>SUM('1.Bevétel'!F6)</f>
        <v>1371</v>
      </c>
      <c r="E3" s="220">
        <f>SUM('1.Bevétel'!J6)</f>
        <v>1639</v>
      </c>
      <c r="F3" s="220">
        <f>SUM('1.Bevétel'!N6)</f>
        <v>1639</v>
      </c>
      <c r="G3" s="325">
        <f>SUM(F3/E3)</f>
        <v>1</v>
      </c>
    </row>
    <row r="4" spans="1:7" ht="15" customHeight="1">
      <c r="A4" s="444" t="s">
        <v>158</v>
      </c>
      <c r="B4" s="218" t="s">
        <v>757</v>
      </c>
      <c r="C4" s="220"/>
      <c r="D4" s="220"/>
      <c r="E4" s="220"/>
      <c r="F4" s="220"/>
      <c r="G4" s="325"/>
    </row>
    <row r="5" spans="1:7" ht="15" customHeight="1">
      <c r="A5" s="444" t="s">
        <v>159</v>
      </c>
      <c r="B5" s="218" t="s">
        <v>10</v>
      </c>
      <c r="C5" s="220">
        <v>398000</v>
      </c>
      <c r="D5" s="220"/>
      <c r="E5" s="220"/>
      <c r="F5" s="220"/>
      <c r="G5" s="325"/>
    </row>
    <row r="6" spans="1:7" ht="15" customHeight="1">
      <c r="A6" s="444"/>
      <c r="B6" s="218" t="s">
        <v>784</v>
      </c>
      <c r="C6" s="220"/>
      <c r="D6" s="220"/>
      <c r="E6" s="220"/>
      <c r="F6" s="220"/>
      <c r="G6" s="325"/>
    </row>
    <row r="7" spans="1:7" ht="15" customHeight="1">
      <c r="A7" s="444" t="s">
        <v>163</v>
      </c>
      <c r="B7" s="218" t="s">
        <v>785</v>
      </c>
      <c r="C7" s="220"/>
      <c r="D7" s="220"/>
      <c r="E7" s="220"/>
      <c r="F7" s="220"/>
      <c r="G7" s="325"/>
    </row>
    <row r="8" spans="1:7" ht="15" customHeight="1">
      <c r="A8" s="444"/>
      <c r="B8" s="218" t="s">
        <v>786</v>
      </c>
      <c r="C8" s="220"/>
      <c r="D8" s="220">
        <f>SUM(D3:D7)</f>
        <v>1371</v>
      </c>
      <c r="E8" s="220">
        <f t="shared" ref="E8:F8" si="0">SUM(E3:E7)</f>
        <v>1639</v>
      </c>
      <c r="F8" s="220">
        <f t="shared" si="0"/>
        <v>1639</v>
      </c>
      <c r="G8" s="325">
        <f>SUM(F8/E8)</f>
        <v>1</v>
      </c>
    </row>
    <row r="9" spans="1:7" ht="15">
      <c r="A9" s="444" t="s">
        <v>177</v>
      </c>
      <c r="B9" s="221" t="s">
        <v>760</v>
      </c>
      <c r="C9" s="220"/>
      <c r="D9" s="220">
        <f>SUM('1.Bevétel'!F16)</f>
        <v>1409</v>
      </c>
      <c r="E9" s="220">
        <f>SUM('1.Bevétel'!J16)</f>
        <v>1409</v>
      </c>
      <c r="F9" s="220">
        <f>SUM('1.Bevétel'!N16)</f>
        <v>1409</v>
      </c>
      <c r="G9" s="325">
        <f>SUM('1.Bevétel'!R14)</f>
        <v>1</v>
      </c>
    </row>
    <row r="10" spans="1:7" ht="15" customHeight="1" thickBot="1">
      <c r="A10" s="445"/>
      <c r="B10" s="222" t="s">
        <v>787</v>
      </c>
      <c r="C10" s="223"/>
      <c r="D10" s="223"/>
      <c r="E10" s="223"/>
      <c r="F10" s="223"/>
      <c r="G10" s="326"/>
    </row>
    <row r="11" spans="1:7" ht="15" customHeight="1" thickBot="1">
      <c r="A11" s="447"/>
      <c r="B11" s="224" t="s">
        <v>12</v>
      </c>
      <c r="C11" s="225">
        <f>SUM(C3:C5)</f>
        <v>398000</v>
      </c>
      <c r="D11" s="225">
        <f>SUM(D8:D9)</f>
        <v>2780</v>
      </c>
      <c r="E11" s="225">
        <f t="shared" ref="E11:F11" si="1">SUM(E8:E9)</f>
        <v>3048</v>
      </c>
      <c r="F11" s="225">
        <f t="shared" si="1"/>
        <v>3048</v>
      </c>
      <c r="G11" s="327">
        <f>SUM(F11/E11)</f>
        <v>1</v>
      </c>
    </row>
    <row r="12" spans="1:7" ht="15" customHeight="1">
      <c r="A12" s="446" t="s">
        <v>187</v>
      </c>
      <c r="B12" s="226" t="s">
        <v>13</v>
      </c>
      <c r="C12" s="227">
        <v>4242351</v>
      </c>
      <c r="D12" s="227">
        <f>SUM('2.Kiadás'!F3)</f>
        <v>1000</v>
      </c>
      <c r="E12" s="227">
        <f>SUM('2.Kiadás'!J3)</f>
        <v>1000</v>
      </c>
      <c r="F12" s="227">
        <f>SUM('2.Kiadás'!N3)</f>
        <v>639</v>
      </c>
      <c r="G12" s="328">
        <f>SUM(F12/E12)</f>
        <v>0.63900000000000001</v>
      </c>
    </row>
    <row r="13" spans="1:7" ht="15" customHeight="1">
      <c r="A13" s="444" t="s">
        <v>189</v>
      </c>
      <c r="B13" s="219" t="s">
        <v>14</v>
      </c>
      <c r="C13" s="220">
        <v>1325315</v>
      </c>
      <c r="D13" s="220">
        <f>SUM('2.Kiadás'!F4)</f>
        <v>150</v>
      </c>
      <c r="E13" s="220">
        <f>SUM('2.Kiadás'!J4)</f>
        <v>150</v>
      </c>
      <c r="F13" s="220">
        <f>SUM('2.Kiadás'!N4)</f>
        <v>75</v>
      </c>
      <c r="G13" s="325">
        <f>SUM(F13/E13)</f>
        <v>0.5</v>
      </c>
    </row>
    <row r="14" spans="1:7" ht="15" customHeight="1">
      <c r="A14" s="444" t="s">
        <v>191</v>
      </c>
      <c r="B14" s="219" t="s">
        <v>763</v>
      </c>
      <c r="C14" s="220">
        <v>2355890</v>
      </c>
      <c r="D14" s="220">
        <f>SUM('2.Kiadás'!F5)</f>
        <v>1630</v>
      </c>
      <c r="E14" s="220">
        <f>SUM('2.Kiadás'!J5)</f>
        <v>1748</v>
      </c>
      <c r="F14" s="220">
        <f>SUM('2.Kiadás'!N5)</f>
        <v>747</v>
      </c>
      <c r="G14" s="325">
        <f>SUM(F14/E14)</f>
        <v>0.42734553775743706</v>
      </c>
    </row>
    <row r="15" spans="1:7" ht="15" customHeight="1">
      <c r="A15" s="444"/>
      <c r="B15" s="219" t="s">
        <v>788</v>
      </c>
      <c r="C15" s="220">
        <v>215751</v>
      </c>
      <c r="D15" s="220"/>
      <c r="E15" s="220"/>
      <c r="F15" s="220"/>
      <c r="G15" s="325"/>
    </row>
    <row r="16" spans="1:7" ht="15">
      <c r="A16" s="444" t="s">
        <v>193</v>
      </c>
      <c r="B16" s="228" t="s">
        <v>15</v>
      </c>
      <c r="C16" s="220"/>
      <c r="D16" s="220"/>
      <c r="E16" s="220"/>
      <c r="F16" s="220"/>
      <c r="G16" s="325"/>
    </row>
    <row r="17" spans="1:7" ht="15" customHeight="1">
      <c r="A17" s="444" t="s">
        <v>195</v>
      </c>
      <c r="B17" s="219" t="s">
        <v>765</v>
      </c>
      <c r="C17" s="220"/>
      <c r="D17" s="220"/>
      <c r="E17" s="220"/>
      <c r="F17" s="220"/>
      <c r="G17" s="325"/>
    </row>
    <row r="18" spans="1:7" ht="15" customHeight="1">
      <c r="A18" s="444"/>
      <c r="B18" s="219" t="s">
        <v>766</v>
      </c>
      <c r="C18" s="220">
        <v>215751</v>
      </c>
      <c r="D18" s="220"/>
      <c r="E18" s="220"/>
      <c r="F18" s="220"/>
      <c r="G18" s="325"/>
    </row>
    <row r="19" spans="1:7" ht="15" customHeight="1">
      <c r="A19" s="444"/>
      <c r="B19" s="219" t="s">
        <v>767</v>
      </c>
      <c r="C19" s="220">
        <v>393035</v>
      </c>
      <c r="D19" s="220">
        <f>SUM(D12:D18)</f>
        <v>2780</v>
      </c>
      <c r="E19" s="220">
        <f t="shared" ref="E19:F19" si="2">SUM(E12:E18)</f>
        <v>2898</v>
      </c>
      <c r="F19" s="220">
        <f t="shared" si="2"/>
        <v>1461</v>
      </c>
      <c r="G19" s="325">
        <f>SUM(F19/E19)</f>
        <v>0.50414078674948237</v>
      </c>
    </row>
    <row r="20" spans="1:7" ht="15" customHeight="1">
      <c r="A20" s="444" t="s">
        <v>211</v>
      </c>
      <c r="B20" s="219" t="s">
        <v>768</v>
      </c>
      <c r="C20" s="220"/>
      <c r="D20" s="220"/>
      <c r="E20" s="220"/>
      <c r="F20" s="220"/>
      <c r="G20" s="325"/>
    </row>
    <row r="21" spans="1:7" ht="15" customHeight="1" thickBot="1">
      <c r="A21" s="444"/>
      <c r="B21" s="219" t="s">
        <v>787</v>
      </c>
      <c r="C21" s="220"/>
      <c r="D21" s="220"/>
      <c r="E21" s="220"/>
      <c r="F21" s="220"/>
      <c r="G21" s="325"/>
    </row>
    <row r="22" spans="1:7" ht="15" customHeight="1" thickBot="1">
      <c r="A22" s="447"/>
      <c r="B22" s="229" t="s">
        <v>16</v>
      </c>
      <c r="C22" s="230">
        <f>SUM(C12:C19)</f>
        <v>8748093</v>
      </c>
      <c r="D22" s="230">
        <f>SUM(D19:D20)</f>
        <v>2780</v>
      </c>
      <c r="E22" s="230">
        <f t="shared" ref="E22:F22" si="3">SUM(E19:E20)</f>
        <v>2898</v>
      </c>
      <c r="F22" s="230">
        <f t="shared" si="3"/>
        <v>1461</v>
      </c>
      <c r="G22" s="329">
        <f>SUM(F22/E22)</f>
        <v>0.50414078674948237</v>
      </c>
    </row>
    <row r="23" spans="1:7">
      <c r="B23" s="762"/>
    </row>
    <row r="24" spans="1:7" ht="13.5" thickBot="1">
      <c r="B24" s="763"/>
    </row>
    <row r="25" spans="1:7" ht="26.25" thickBot="1">
      <c r="A25" s="447" t="s">
        <v>221</v>
      </c>
      <c r="B25" s="217" t="s">
        <v>17</v>
      </c>
      <c r="C25" s="69" t="s">
        <v>222</v>
      </c>
      <c r="D25" s="69" t="s">
        <v>41</v>
      </c>
      <c r="E25" s="69" t="s">
        <v>79</v>
      </c>
      <c r="F25" s="69" t="s">
        <v>42</v>
      </c>
      <c r="G25" s="69" t="s">
        <v>43</v>
      </c>
    </row>
    <row r="26" spans="1:7" ht="15" customHeight="1">
      <c r="A26" s="449" t="s">
        <v>156</v>
      </c>
      <c r="B26" s="231" t="s">
        <v>789</v>
      </c>
      <c r="C26" s="227" t="e">
        <f>#REF!</f>
        <v>#REF!</v>
      </c>
      <c r="D26" s="267"/>
      <c r="E26" s="267"/>
      <c r="F26" s="267"/>
      <c r="G26" s="324"/>
    </row>
    <row r="27" spans="1:7" ht="15" customHeight="1">
      <c r="A27" s="444"/>
      <c r="B27" s="218" t="s">
        <v>771</v>
      </c>
      <c r="C27" s="220" t="e">
        <f>#REF!+#REF!</f>
        <v>#REF!</v>
      </c>
      <c r="D27" s="220"/>
      <c r="E27" s="220"/>
      <c r="F27" s="220"/>
      <c r="G27" s="325"/>
    </row>
    <row r="28" spans="1:7" ht="15" customHeight="1">
      <c r="A28" s="444" t="s">
        <v>776</v>
      </c>
      <c r="B28" s="218" t="s">
        <v>18</v>
      </c>
      <c r="C28" s="220">
        <v>99998</v>
      </c>
      <c r="D28" s="220"/>
      <c r="E28" s="220"/>
      <c r="F28" s="220"/>
      <c r="G28" s="325"/>
    </row>
    <row r="29" spans="1:7" ht="15" customHeight="1">
      <c r="A29" s="444" t="s">
        <v>777</v>
      </c>
      <c r="B29" s="232" t="s">
        <v>790</v>
      </c>
      <c r="C29" s="220">
        <v>800635</v>
      </c>
      <c r="D29" s="220"/>
      <c r="E29" s="220"/>
      <c r="F29" s="220"/>
      <c r="G29" s="325"/>
    </row>
    <row r="30" spans="1:7" ht="15" customHeight="1">
      <c r="A30" s="444"/>
      <c r="B30" s="232" t="s">
        <v>773</v>
      </c>
      <c r="C30" s="220"/>
      <c r="D30" s="220"/>
      <c r="E30" s="220"/>
      <c r="F30" s="220"/>
      <c r="G30" s="325"/>
    </row>
    <row r="31" spans="1:7" ht="15" customHeight="1">
      <c r="A31" s="444" t="s">
        <v>177</v>
      </c>
      <c r="B31" s="221" t="s">
        <v>774</v>
      </c>
      <c r="C31" s="220"/>
      <c r="D31" s="220"/>
      <c r="E31" s="220"/>
      <c r="F31" s="220"/>
      <c r="G31" s="325"/>
    </row>
    <row r="32" spans="1:7" ht="15" customHeight="1" thickBot="1">
      <c r="A32" s="589"/>
      <c r="B32" s="218" t="s">
        <v>787</v>
      </c>
      <c r="C32" s="220"/>
      <c r="D32" s="220"/>
      <c r="E32" s="220"/>
      <c r="F32" s="220"/>
      <c r="G32" s="325"/>
    </row>
    <row r="33" spans="1:7" ht="15" customHeight="1" thickBot="1">
      <c r="A33" s="447"/>
      <c r="B33" s="224" t="s">
        <v>19</v>
      </c>
      <c r="C33" s="230" t="e">
        <f>SUM(C26:C27)+C29+C28</f>
        <v>#REF!</v>
      </c>
      <c r="D33" s="230">
        <f>SUM(D26:D32)</f>
        <v>0</v>
      </c>
      <c r="E33" s="230">
        <f>SUM(E26:E32)</f>
        <v>0</v>
      </c>
      <c r="F33" s="230">
        <f>SUM(F26:F32)</f>
        <v>0</v>
      </c>
      <c r="G33" s="329">
        <f>SUM(G26:G32)</f>
        <v>0</v>
      </c>
    </row>
    <row r="34" spans="1:7" ht="15" customHeight="1">
      <c r="A34" s="449" t="s">
        <v>200</v>
      </c>
      <c r="B34" s="233" t="s">
        <v>20</v>
      </c>
      <c r="C34" s="234"/>
      <c r="D34" s="268">
        <f>SUM('2.Kiadás'!C11)</f>
        <v>0</v>
      </c>
      <c r="E34" s="268">
        <f>SUM('2.Kiadás'!G11)</f>
        <v>150</v>
      </c>
      <c r="F34" s="268">
        <f>SUM('2.Kiadás'!K11)</f>
        <v>119</v>
      </c>
      <c r="G34" s="330">
        <f>SUM(F34/E34)</f>
        <v>0.79333333333333333</v>
      </c>
    </row>
    <row r="35" spans="1:7" ht="15" customHeight="1">
      <c r="A35" s="444" t="s">
        <v>202</v>
      </c>
      <c r="B35" s="219" t="s">
        <v>21</v>
      </c>
      <c r="C35" s="220">
        <v>4500</v>
      </c>
      <c r="D35" s="220"/>
      <c r="E35" s="220"/>
      <c r="F35" s="220"/>
      <c r="G35" s="325"/>
    </row>
    <row r="36" spans="1:7" ht="15" customHeight="1">
      <c r="A36" s="444" t="s">
        <v>204</v>
      </c>
      <c r="B36" s="219" t="s">
        <v>778</v>
      </c>
      <c r="C36" s="220">
        <v>43135</v>
      </c>
      <c r="D36" s="220"/>
      <c r="E36" s="220"/>
      <c r="F36" s="220"/>
      <c r="G36" s="325"/>
    </row>
    <row r="37" spans="1:7" ht="15">
      <c r="A37" s="444"/>
      <c r="B37" s="228" t="s">
        <v>791</v>
      </c>
      <c r="C37" s="220"/>
      <c r="D37" s="220"/>
      <c r="E37" s="220"/>
      <c r="F37" s="220"/>
      <c r="G37" s="325"/>
    </row>
    <row r="38" spans="1:7" ht="15" customHeight="1">
      <c r="A38" s="444"/>
      <c r="B38" s="219" t="s">
        <v>793</v>
      </c>
      <c r="C38" s="220">
        <v>770682</v>
      </c>
      <c r="D38" s="220"/>
      <c r="E38" s="220"/>
      <c r="F38" s="220"/>
      <c r="G38" s="325"/>
    </row>
    <row r="39" spans="1:7" ht="15" customHeight="1">
      <c r="A39" s="444"/>
      <c r="B39" s="219" t="s">
        <v>215</v>
      </c>
      <c r="C39" s="219"/>
      <c r="D39" s="220"/>
      <c r="E39" s="220"/>
      <c r="F39" s="220"/>
      <c r="G39" s="325"/>
    </row>
    <row r="40" spans="1:7" ht="15" customHeight="1">
      <c r="A40" s="444" t="s">
        <v>211</v>
      </c>
      <c r="B40" s="219" t="s">
        <v>792</v>
      </c>
      <c r="C40" s="219"/>
      <c r="D40" s="220"/>
      <c r="E40" s="220"/>
      <c r="F40" s="220"/>
      <c r="G40" s="325"/>
    </row>
    <row r="41" spans="1:7" ht="15" customHeight="1" thickBot="1">
      <c r="A41" s="589"/>
      <c r="B41" s="219" t="s">
        <v>787</v>
      </c>
      <c r="C41" s="219"/>
      <c r="D41" s="220"/>
      <c r="E41" s="220"/>
      <c r="F41" s="220"/>
      <c r="G41" s="325"/>
    </row>
    <row r="42" spans="1:7" ht="15" customHeight="1" thickBot="1">
      <c r="A42" s="447"/>
      <c r="B42" s="224" t="s">
        <v>22</v>
      </c>
      <c r="C42" s="229">
        <f>SUM(C35:C38)</f>
        <v>818317</v>
      </c>
      <c r="D42" s="230">
        <f>SUM(D34:D41)</f>
        <v>0</v>
      </c>
      <c r="E42" s="230">
        <f>SUM(E34:E41)</f>
        <v>150</v>
      </c>
      <c r="F42" s="230">
        <f>SUM(F34:F41)</f>
        <v>119</v>
      </c>
      <c r="G42" s="329">
        <f>SUM(E42/F42)</f>
        <v>1.2605042016806722</v>
      </c>
    </row>
    <row r="43" spans="1:7" ht="15">
      <c r="B43" s="235"/>
      <c r="C43" s="235"/>
      <c r="D43" s="235"/>
      <c r="E43" s="235"/>
      <c r="F43" s="235"/>
      <c r="G43" s="235"/>
    </row>
    <row r="44" spans="1:7" ht="15.75" thickBot="1">
      <c r="B44" s="235"/>
      <c r="C44" s="235"/>
      <c r="D44" s="235"/>
      <c r="E44" s="235"/>
      <c r="F44" s="235"/>
      <c r="G44" s="235"/>
    </row>
    <row r="45" spans="1:7" ht="15" customHeight="1">
      <c r="A45" s="764" t="s">
        <v>23</v>
      </c>
      <c r="B45" s="765"/>
      <c r="C45" s="236" t="e">
        <f>SUM(C11)+C33</f>
        <v>#REF!</v>
      </c>
      <c r="D45" s="269">
        <f>SUM(D11)+D33</f>
        <v>2780</v>
      </c>
      <c r="E45" s="269">
        <f>SUM(E11)+E33</f>
        <v>3048</v>
      </c>
      <c r="F45" s="269">
        <f>SUM(F11)+F33</f>
        <v>3048</v>
      </c>
      <c r="G45" s="331">
        <f>SUM(F45/E45)</f>
        <v>1</v>
      </c>
    </row>
    <row r="46" spans="1:7" ht="15" customHeight="1" thickBot="1">
      <c r="A46" s="766" t="s">
        <v>24</v>
      </c>
      <c r="B46" s="767"/>
      <c r="C46" s="237">
        <f>SUM(C22)+C42</f>
        <v>9566410</v>
      </c>
      <c r="D46" s="270">
        <f>SUM(D22)+D42</f>
        <v>2780</v>
      </c>
      <c r="E46" s="270">
        <f>SUM(E22)+E42</f>
        <v>3048</v>
      </c>
      <c r="F46" s="270">
        <f>SUM(F22)+F42</f>
        <v>1580</v>
      </c>
      <c r="G46" s="332">
        <f>SUM(F46/E46)</f>
        <v>0.51837270341207353</v>
      </c>
    </row>
  </sheetData>
  <mergeCells count="3">
    <mergeCell ref="B23:B24"/>
    <mergeCell ref="A45:B45"/>
    <mergeCell ref="A46:B4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Header xml:space="preserve">&amp;C&amp;"Times New Roman,Normál"PESTERZSÉBETI LENGYEL NEMZETISÉGI ÖNKORMÁNYZAT 
 2014. ÉVI ÖSSZEVONT KÖLTSÉGVETÉSI MÉRLEGE
(e Ft)&amp;R&amp;"Times New Roman,Normál"8.1 sz.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pageSetUpPr fitToPage="1"/>
  </sheetPr>
  <dimension ref="A1:H45"/>
  <sheetViews>
    <sheetView tabSelected="1" workbookViewId="0">
      <selection activeCell="K16" sqref="K16"/>
    </sheetView>
  </sheetViews>
  <sheetFormatPr defaultRowHeight="12.75"/>
  <cols>
    <col min="1" max="1" width="9.140625" style="180"/>
    <col min="2" max="2" width="67.7109375" style="180" bestFit="1" customWidth="1"/>
    <col min="3" max="3" width="14.42578125" style="180" hidden="1" customWidth="1"/>
    <col min="4" max="8" width="15.5703125" style="180" customWidth="1"/>
    <col min="9" max="16384" width="9.140625" style="180"/>
  </cols>
  <sheetData>
    <row r="1" spans="1:8" ht="13.5" thickBot="1">
      <c r="C1" s="216"/>
    </row>
    <row r="2" spans="1:8" s="216" customFormat="1" ht="26.25" thickBot="1">
      <c r="A2" s="448" t="s">
        <v>221</v>
      </c>
      <c r="B2" s="217" t="s">
        <v>9</v>
      </c>
      <c r="C2" s="69" t="s">
        <v>222</v>
      </c>
      <c r="D2" s="69" t="s">
        <v>44</v>
      </c>
      <c r="E2" s="69" t="s">
        <v>111</v>
      </c>
      <c r="F2" s="69" t="s">
        <v>112</v>
      </c>
      <c r="G2" s="69" t="s">
        <v>113</v>
      </c>
      <c r="H2" s="69" t="s">
        <v>43</v>
      </c>
    </row>
    <row r="3" spans="1:8" ht="15" customHeight="1">
      <c r="A3" s="449" t="s">
        <v>154</v>
      </c>
      <c r="B3" s="218" t="s">
        <v>11</v>
      </c>
      <c r="C3" s="72"/>
      <c r="D3" s="220">
        <v>1797</v>
      </c>
      <c r="E3" s="220">
        <f>SUM('1.Bevétel'!F5)</f>
        <v>1371</v>
      </c>
      <c r="F3" s="220">
        <f>SUM('1.Bevétel'!J6)</f>
        <v>1639</v>
      </c>
      <c r="G3" s="220">
        <f>SUM('1.Bevétel'!N6)</f>
        <v>1639</v>
      </c>
      <c r="H3" s="325">
        <f>SUM(G3/F3)</f>
        <v>1</v>
      </c>
    </row>
    <row r="4" spans="1:8" ht="15" customHeight="1">
      <c r="A4" s="444" t="s">
        <v>156</v>
      </c>
      <c r="B4" s="218" t="s">
        <v>757</v>
      </c>
      <c r="C4" s="72"/>
      <c r="D4" s="220"/>
      <c r="E4" s="220"/>
      <c r="F4" s="220"/>
      <c r="G4" s="220"/>
      <c r="H4" s="325"/>
    </row>
    <row r="5" spans="1:8" ht="15" customHeight="1">
      <c r="A5" s="444" t="s">
        <v>159</v>
      </c>
      <c r="B5" s="218" t="s">
        <v>10</v>
      </c>
      <c r="C5" s="220"/>
      <c r="D5" s="220">
        <v>7</v>
      </c>
      <c r="E5" s="220"/>
      <c r="F5" s="220"/>
      <c r="G5" s="220"/>
      <c r="H5" s="325"/>
    </row>
    <row r="6" spans="1:8" ht="15" customHeight="1">
      <c r="A6" s="444"/>
      <c r="B6" s="218" t="s">
        <v>758</v>
      </c>
      <c r="C6" s="220"/>
      <c r="D6" s="220"/>
      <c r="E6" s="220"/>
      <c r="F6" s="220"/>
      <c r="G6" s="220"/>
      <c r="H6" s="325"/>
    </row>
    <row r="7" spans="1:8" ht="15" customHeight="1">
      <c r="A7" s="444" t="s">
        <v>163</v>
      </c>
      <c r="B7" s="218" t="s">
        <v>759</v>
      </c>
      <c r="C7" s="220">
        <v>398000</v>
      </c>
      <c r="D7" s="220"/>
      <c r="E7" s="220"/>
      <c r="F7" s="220"/>
      <c r="G7" s="220"/>
      <c r="H7" s="325"/>
    </row>
    <row r="8" spans="1:8" ht="15" customHeight="1">
      <c r="A8" s="444"/>
      <c r="B8" s="218" t="s">
        <v>761</v>
      </c>
      <c r="C8" s="220"/>
      <c r="D8" s="220">
        <f>SUM(D3:D7)</f>
        <v>1804</v>
      </c>
      <c r="E8" s="220">
        <f>SUM(E3:E7)</f>
        <v>1371</v>
      </c>
      <c r="F8" s="220">
        <f>SUM(F3:F7)</f>
        <v>1639</v>
      </c>
      <c r="G8" s="220">
        <f>SUM(G3:G7)</f>
        <v>1639</v>
      </c>
      <c r="H8" s="325">
        <f t="shared" ref="H8:H13" si="0">SUM(G8/F8)</f>
        <v>1</v>
      </c>
    </row>
    <row r="9" spans="1:8" ht="15.75" thickBot="1">
      <c r="A9" s="445" t="s">
        <v>177</v>
      </c>
      <c r="B9" s="221" t="s">
        <v>760</v>
      </c>
      <c r="C9" s="220"/>
      <c r="D9" s="220">
        <v>1284</v>
      </c>
      <c r="E9" s="220">
        <f>SUM('1.Bevétel'!F16)</f>
        <v>1409</v>
      </c>
      <c r="F9" s="220">
        <f>SUM('1.Bevétel'!J16)</f>
        <v>1409</v>
      </c>
      <c r="G9" s="220">
        <f>SUM('1.Bevétel'!N16)</f>
        <v>1409</v>
      </c>
      <c r="H9" s="325">
        <f t="shared" si="0"/>
        <v>1</v>
      </c>
    </row>
    <row r="10" spans="1:8" ht="15" customHeight="1" thickBot="1">
      <c r="A10" s="447"/>
      <c r="B10" s="224" t="s">
        <v>762</v>
      </c>
      <c r="C10" s="225">
        <f>SUM(C3:C7)</f>
        <v>398000</v>
      </c>
      <c r="D10" s="225">
        <f>SUM(D8+D9)</f>
        <v>3088</v>
      </c>
      <c r="E10" s="225">
        <f>SUM(E8+E9)</f>
        <v>2780</v>
      </c>
      <c r="F10" s="225">
        <f>SUM(F8+F9)</f>
        <v>3048</v>
      </c>
      <c r="G10" s="225">
        <f>SUM(G8+G9)</f>
        <v>3048</v>
      </c>
      <c r="H10" s="327">
        <f t="shared" si="0"/>
        <v>1</v>
      </c>
    </row>
    <row r="11" spans="1:8" ht="15" customHeight="1">
      <c r="A11" s="446" t="s">
        <v>187</v>
      </c>
      <c r="B11" s="226" t="s">
        <v>13</v>
      </c>
      <c r="C11" s="227">
        <v>4242351</v>
      </c>
      <c r="D11" s="227"/>
      <c r="E11" s="227">
        <f>SUM('2.Kiadás'!F3)</f>
        <v>1000</v>
      </c>
      <c r="F11" s="227">
        <f>SUM('2.Kiadás'!J3)</f>
        <v>1000</v>
      </c>
      <c r="G11" s="227">
        <f>SUM('2.Kiadás'!N3)</f>
        <v>639</v>
      </c>
      <c r="H11" s="328">
        <f t="shared" si="0"/>
        <v>0.63900000000000001</v>
      </c>
    </row>
    <row r="12" spans="1:8" ht="15" customHeight="1">
      <c r="A12" s="444" t="s">
        <v>189</v>
      </c>
      <c r="B12" s="219" t="s">
        <v>14</v>
      </c>
      <c r="C12" s="220">
        <v>1325315</v>
      </c>
      <c r="D12" s="220">
        <v>100</v>
      </c>
      <c r="E12" s="220">
        <f>SUM('2.Kiadás'!F4)</f>
        <v>150</v>
      </c>
      <c r="F12" s="220">
        <f>SUM('2.Kiadás'!J4)</f>
        <v>150</v>
      </c>
      <c r="G12" s="220">
        <f>SUM('2.Kiadás'!N4)</f>
        <v>75</v>
      </c>
      <c r="H12" s="325">
        <f t="shared" si="0"/>
        <v>0.5</v>
      </c>
    </row>
    <row r="13" spans="1:8" ht="15" customHeight="1">
      <c r="A13" s="444" t="s">
        <v>191</v>
      </c>
      <c r="B13" s="219" t="s">
        <v>763</v>
      </c>
      <c r="C13" s="220">
        <v>2355890</v>
      </c>
      <c r="D13" s="220">
        <v>1578</v>
      </c>
      <c r="E13" s="220">
        <f>SUM('2.Kiadás'!F5)</f>
        <v>1630</v>
      </c>
      <c r="F13" s="220">
        <f>SUM('2.Kiadás'!J5)</f>
        <v>1748</v>
      </c>
      <c r="G13" s="220">
        <f>SUM('2.Kiadás'!N5)</f>
        <v>747</v>
      </c>
      <c r="H13" s="325">
        <f t="shared" si="0"/>
        <v>0.42734553775743706</v>
      </c>
    </row>
    <row r="14" spans="1:8" ht="15" customHeight="1">
      <c r="A14" s="444"/>
      <c r="B14" s="219" t="s">
        <v>764</v>
      </c>
      <c r="C14" s="220"/>
      <c r="D14" s="220"/>
      <c r="E14" s="220"/>
      <c r="F14" s="220"/>
      <c r="G14" s="220"/>
      <c r="H14" s="325"/>
    </row>
    <row r="15" spans="1:8" ht="15" customHeight="1">
      <c r="A15" s="444" t="s">
        <v>193</v>
      </c>
      <c r="B15" s="219" t="s">
        <v>15</v>
      </c>
      <c r="C15" s="220">
        <v>215751</v>
      </c>
      <c r="D15" s="220"/>
      <c r="E15" s="220"/>
      <c r="F15" s="220"/>
      <c r="G15" s="220"/>
      <c r="H15" s="325"/>
    </row>
    <row r="16" spans="1:8" ht="15">
      <c r="A16" s="444" t="s">
        <v>195</v>
      </c>
      <c r="B16" s="228" t="s">
        <v>765</v>
      </c>
      <c r="C16" s="220"/>
      <c r="D16" s="220"/>
      <c r="E16" s="220"/>
      <c r="F16" s="220"/>
      <c r="G16" s="220"/>
      <c r="H16" s="325"/>
    </row>
    <row r="17" spans="1:8" ht="15" customHeight="1">
      <c r="A17" s="444"/>
      <c r="B17" s="219" t="s">
        <v>766</v>
      </c>
      <c r="C17" s="220">
        <v>393035</v>
      </c>
      <c r="D17" s="220"/>
      <c r="E17" s="220"/>
      <c r="F17" s="220"/>
      <c r="G17" s="220"/>
      <c r="H17" s="325"/>
    </row>
    <row r="18" spans="1:8" ht="15" customHeight="1">
      <c r="A18" s="444"/>
      <c r="B18" s="219" t="s">
        <v>767</v>
      </c>
      <c r="C18" s="220"/>
      <c r="D18" s="220">
        <f>SUM(D11:D17)</f>
        <v>1678</v>
      </c>
      <c r="E18" s="220">
        <f t="shared" ref="E18:G18" si="1">SUM(E11:E17)</f>
        <v>2780</v>
      </c>
      <c r="F18" s="220">
        <f t="shared" si="1"/>
        <v>2898</v>
      </c>
      <c r="G18" s="220">
        <f t="shared" si="1"/>
        <v>1461</v>
      </c>
      <c r="H18" s="325">
        <f>SUM(G18/F18)</f>
        <v>0.50414078674948237</v>
      </c>
    </row>
    <row r="19" spans="1:8" ht="15" customHeight="1">
      <c r="A19" s="444" t="s">
        <v>211</v>
      </c>
      <c r="B19" s="219" t="s">
        <v>768</v>
      </c>
      <c r="C19" s="220"/>
      <c r="D19" s="220"/>
      <c r="E19" s="220"/>
      <c r="F19" s="220"/>
      <c r="G19" s="220"/>
      <c r="H19" s="325"/>
    </row>
    <row r="20" spans="1:8" ht="15" customHeight="1" thickBot="1">
      <c r="A20" s="445"/>
      <c r="B20" s="219" t="s">
        <v>769</v>
      </c>
      <c r="C20" s="220"/>
      <c r="D20" s="220"/>
      <c r="E20" s="220"/>
      <c r="F20" s="220"/>
      <c r="G20" s="220"/>
      <c r="H20" s="325"/>
    </row>
    <row r="21" spans="1:8" ht="15" customHeight="1" thickBot="1">
      <c r="A21" s="447"/>
      <c r="B21" s="229" t="s">
        <v>16</v>
      </c>
      <c r="C21" s="230">
        <f>SUM(C11:C17)</f>
        <v>8532342</v>
      </c>
      <c r="D21" s="230">
        <f>SUM(D18+D19)</f>
        <v>1678</v>
      </c>
      <c r="E21" s="230">
        <f t="shared" ref="E21:G21" si="2">SUM(E18+E19)</f>
        <v>2780</v>
      </c>
      <c r="F21" s="230">
        <f t="shared" si="2"/>
        <v>2898</v>
      </c>
      <c r="G21" s="230">
        <f t="shared" si="2"/>
        <v>1461</v>
      </c>
      <c r="H21" s="329">
        <f>SUM(G21/F21)</f>
        <v>0.50414078674948237</v>
      </c>
    </row>
    <row r="22" spans="1:8">
      <c r="B22" s="762"/>
    </row>
    <row r="23" spans="1:8" ht="13.5" thickBot="1">
      <c r="B23" s="763"/>
    </row>
    <row r="24" spans="1:8" ht="26.25" thickBot="1">
      <c r="A24" s="182"/>
      <c r="B24" s="217" t="s">
        <v>17</v>
      </c>
      <c r="C24" s="69" t="s">
        <v>222</v>
      </c>
      <c r="D24" s="69" t="s">
        <v>44</v>
      </c>
      <c r="E24" s="69" t="s">
        <v>111</v>
      </c>
      <c r="F24" s="69" t="s">
        <v>112</v>
      </c>
      <c r="G24" s="69" t="s">
        <v>113</v>
      </c>
      <c r="H24" s="69" t="s">
        <v>43</v>
      </c>
    </row>
    <row r="25" spans="1:8" ht="15" customHeight="1">
      <c r="A25" s="182" t="s">
        <v>156</v>
      </c>
      <c r="B25" s="231" t="s">
        <v>770</v>
      </c>
      <c r="C25" s="227" t="e">
        <f>#REF!</f>
        <v>#REF!</v>
      </c>
      <c r="D25" s="267"/>
      <c r="E25" s="267"/>
      <c r="F25" s="267"/>
      <c r="G25" s="267"/>
      <c r="H25" s="324">
        <v>0</v>
      </c>
    </row>
    <row r="26" spans="1:8" ht="15" customHeight="1">
      <c r="A26" s="446"/>
      <c r="B26" s="218" t="s">
        <v>771</v>
      </c>
      <c r="C26" s="220" t="e">
        <f>#REF!+#REF!</f>
        <v>#REF!</v>
      </c>
      <c r="D26" s="220"/>
      <c r="E26" s="220"/>
      <c r="F26" s="220"/>
      <c r="G26" s="220"/>
      <c r="H26" s="325">
        <v>0</v>
      </c>
    </row>
    <row r="27" spans="1:8" ht="15" customHeight="1">
      <c r="A27" s="444" t="s">
        <v>776</v>
      </c>
      <c r="B27" s="218" t="s">
        <v>18</v>
      </c>
      <c r="C27" s="220">
        <v>99998</v>
      </c>
      <c r="D27" s="220"/>
      <c r="E27" s="220"/>
      <c r="F27" s="220"/>
      <c r="G27" s="220"/>
      <c r="H27" s="325">
        <v>0</v>
      </c>
    </row>
    <row r="28" spans="1:8" ht="15" customHeight="1">
      <c r="A28" s="444" t="s">
        <v>777</v>
      </c>
      <c r="B28" s="232" t="s">
        <v>772</v>
      </c>
      <c r="C28" s="220">
        <v>800635</v>
      </c>
      <c r="D28" s="220"/>
      <c r="E28" s="220"/>
      <c r="F28" s="220"/>
      <c r="G28" s="220"/>
      <c r="H28" s="325">
        <v>0</v>
      </c>
    </row>
    <row r="29" spans="1:8" ht="15" customHeight="1">
      <c r="A29" s="444"/>
      <c r="B29" s="232" t="s">
        <v>773</v>
      </c>
      <c r="C29" s="220"/>
      <c r="D29" s="220"/>
      <c r="E29" s="220"/>
      <c r="F29" s="220"/>
      <c r="G29" s="220"/>
      <c r="H29" s="325">
        <v>0</v>
      </c>
    </row>
    <row r="30" spans="1:8" ht="15" customHeight="1">
      <c r="A30" s="444" t="s">
        <v>177</v>
      </c>
      <c r="B30" s="221" t="s">
        <v>774</v>
      </c>
      <c r="C30" s="220"/>
      <c r="D30" s="220"/>
      <c r="E30" s="220"/>
      <c r="F30" s="220"/>
      <c r="G30" s="220"/>
      <c r="H30" s="325">
        <v>0</v>
      </c>
    </row>
    <row r="31" spans="1:8" ht="15" customHeight="1" thickBot="1">
      <c r="A31" s="445"/>
      <c r="B31" s="218" t="s">
        <v>775</v>
      </c>
      <c r="C31" s="220"/>
      <c r="D31" s="220"/>
      <c r="E31" s="220"/>
      <c r="F31" s="220"/>
      <c r="G31" s="220"/>
      <c r="H31" s="325">
        <v>0</v>
      </c>
    </row>
    <row r="32" spans="1:8" ht="15" customHeight="1" thickBot="1">
      <c r="A32" s="447"/>
      <c r="B32" s="224" t="s">
        <v>19</v>
      </c>
      <c r="C32" s="230" t="e">
        <f>SUM(C25:C26)+C28+C27</f>
        <v>#REF!</v>
      </c>
      <c r="D32" s="230">
        <f>SUM(D25:D31)</f>
        <v>0</v>
      </c>
      <c r="E32" s="230">
        <f>SUM(E25:E31)</f>
        <v>0</v>
      </c>
      <c r="F32" s="230">
        <f>SUM(F25:F31)</f>
        <v>0</v>
      </c>
      <c r="G32" s="230">
        <f>SUM(G25:G31)</f>
        <v>0</v>
      </c>
      <c r="H32" s="329">
        <f>SUM(H25:H31)</f>
        <v>0</v>
      </c>
    </row>
    <row r="33" spans="1:8" ht="15" customHeight="1">
      <c r="A33" s="446" t="s">
        <v>200</v>
      </c>
      <c r="B33" s="233" t="s">
        <v>20</v>
      </c>
      <c r="C33" s="234"/>
      <c r="D33" s="268"/>
      <c r="E33" s="268">
        <f>SUM('2.Kiadás'!C11)</f>
        <v>0</v>
      </c>
      <c r="F33" s="268">
        <f>SUM('2.Kiadás'!G11)</f>
        <v>150</v>
      </c>
      <c r="G33" s="268">
        <f>SUM('2.Kiadás'!K11)</f>
        <v>119</v>
      </c>
      <c r="H33" s="330">
        <f>SUM(G33/F33)</f>
        <v>0.79333333333333333</v>
      </c>
    </row>
    <row r="34" spans="1:8" ht="15" customHeight="1">
      <c r="A34" s="444" t="s">
        <v>202</v>
      </c>
      <c r="B34" s="219" t="s">
        <v>21</v>
      </c>
      <c r="C34" s="220">
        <v>4500</v>
      </c>
      <c r="D34" s="220"/>
      <c r="E34" s="220"/>
      <c r="F34" s="220"/>
      <c r="G34" s="220"/>
      <c r="H34" s="325">
        <v>0</v>
      </c>
    </row>
    <row r="35" spans="1:8" ht="15" customHeight="1">
      <c r="A35" s="444" t="s">
        <v>204</v>
      </c>
      <c r="B35" s="219" t="s">
        <v>778</v>
      </c>
      <c r="C35" s="220">
        <v>43135</v>
      </c>
      <c r="D35" s="220"/>
      <c r="E35" s="220"/>
      <c r="F35" s="220"/>
      <c r="G35" s="220"/>
      <c r="H35" s="325">
        <v>0</v>
      </c>
    </row>
    <row r="36" spans="1:8" ht="15">
      <c r="A36" s="444"/>
      <c r="B36" s="228" t="s">
        <v>779</v>
      </c>
      <c r="C36" s="220"/>
      <c r="D36" s="220"/>
      <c r="E36" s="220"/>
      <c r="F36" s="220"/>
      <c r="G36" s="220"/>
      <c r="H36" s="325">
        <v>0</v>
      </c>
    </row>
    <row r="37" spans="1:8" ht="15" customHeight="1">
      <c r="A37" s="444"/>
      <c r="B37" s="219" t="s">
        <v>780</v>
      </c>
      <c r="C37" s="220">
        <v>770682</v>
      </c>
      <c r="D37" s="220"/>
      <c r="E37" s="220"/>
      <c r="F37" s="220"/>
      <c r="G37" s="220"/>
      <c r="H37" s="325">
        <v>0</v>
      </c>
    </row>
    <row r="38" spans="1:8" ht="15" customHeight="1">
      <c r="A38" s="444"/>
      <c r="B38" s="219" t="s">
        <v>781</v>
      </c>
      <c r="C38" s="219"/>
      <c r="D38" s="220"/>
      <c r="E38" s="220"/>
      <c r="F38" s="220"/>
      <c r="G38" s="220"/>
      <c r="H38" s="325">
        <v>0</v>
      </c>
    </row>
    <row r="39" spans="1:8" ht="15" customHeight="1">
      <c r="A39" s="444" t="s">
        <v>211</v>
      </c>
      <c r="B39" s="219" t="s">
        <v>782</v>
      </c>
      <c r="C39" s="219"/>
      <c r="D39" s="220"/>
      <c r="E39" s="220"/>
      <c r="F39" s="220"/>
      <c r="G39" s="220"/>
      <c r="H39" s="325">
        <v>0</v>
      </c>
    </row>
    <row r="40" spans="1:8" ht="15" customHeight="1" thickBot="1">
      <c r="A40" s="445"/>
      <c r="B40" s="219" t="s">
        <v>775</v>
      </c>
      <c r="C40" s="219"/>
      <c r="D40" s="220"/>
      <c r="E40" s="220"/>
      <c r="F40" s="220"/>
      <c r="G40" s="220"/>
      <c r="H40" s="325">
        <v>0</v>
      </c>
    </row>
    <row r="41" spans="1:8" ht="15" customHeight="1" thickBot="1">
      <c r="A41" s="447"/>
      <c r="B41" s="224" t="s">
        <v>783</v>
      </c>
      <c r="C41" s="229">
        <f>SUM(C34:C37)</f>
        <v>818317</v>
      </c>
      <c r="D41" s="230">
        <f>SUM(D33:D40)</f>
        <v>0</v>
      </c>
      <c r="E41" s="230">
        <f>SUM(E33:E40)</f>
        <v>0</v>
      </c>
      <c r="F41" s="230">
        <f>SUM(F33:F40)</f>
        <v>150</v>
      </c>
      <c r="G41" s="230">
        <f>SUM(G33:G40)</f>
        <v>119</v>
      </c>
      <c r="H41" s="329">
        <f>SUM(H33:H40)</f>
        <v>0.79333333333333333</v>
      </c>
    </row>
    <row r="42" spans="1:8" ht="15">
      <c r="B42" s="235"/>
      <c r="C42" s="235"/>
      <c r="D42" s="235"/>
      <c r="E42" s="235"/>
      <c r="F42" s="235"/>
      <c r="G42" s="235"/>
      <c r="H42" s="235"/>
    </row>
    <row r="43" spans="1:8" ht="15.75" thickBot="1">
      <c r="B43" s="235"/>
      <c r="C43" s="235"/>
      <c r="D43" s="235"/>
      <c r="E43" s="235"/>
      <c r="F43" s="235"/>
      <c r="G43" s="235"/>
      <c r="H43" s="235"/>
    </row>
    <row r="44" spans="1:8" ht="15" customHeight="1">
      <c r="A44" s="764" t="s">
        <v>23</v>
      </c>
      <c r="B44" s="765"/>
      <c r="C44" s="236" t="e">
        <f t="shared" ref="C44:H44" si="3">SUM(C10)+C32</f>
        <v>#REF!</v>
      </c>
      <c r="D44" s="269">
        <f t="shared" si="3"/>
        <v>3088</v>
      </c>
      <c r="E44" s="269">
        <f t="shared" si="3"/>
        <v>2780</v>
      </c>
      <c r="F44" s="269">
        <f t="shared" si="3"/>
        <v>3048</v>
      </c>
      <c r="G44" s="269">
        <f t="shared" si="3"/>
        <v>3048</v>
      </c>
      <c r="H44" s="331">
        <f t="shared" si="3"/>
        <v>1</v>
      </c>
    </row>
    <row r="45" spans="1:8" ht="15" customHeight="1" thickBot="1">
      <c r="A45" s="766" t="s">
        <v>24</v>
      </c>
      <c r="B45" s="767"/>
      <c r="C45" s="237">
        <f t="shared" ref="C45:G45" si="4">SUM(C21)+C41</f>
        <v>9350659</v>
      </c>
      <c r="D45" s="270">
        <f t="shared" si="4"/>
        <v>1678</v>
      </c>
      <c r="E45" s="270">
        <f t="shared" si="4"/>
        <v>2780</v>
      </c>
      <c r="F45" s="270">
        <f t="shared" si="4"/>
        <v>3048</v>
      </c>
      <c r="G45" s="270">
        <f t="shared" si="4"/>
        <v>1580</v>
      </c>
      <c r="H45" s="332">
        <f>SUM(G45/F45)</f>
        <v>0.51837270341207353</v>
      </c>
    </row>
  </sheetData>
  <mergeCells count="3">
    <mergeCell ref="B22:B23"/>
    <mergeCell ref="A44:B44"/>
    <mergeCell ref="A45:B4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>
    <oddHeader xml:space="preserve">&amp;C&amp;"Times New Roman,Normál"PESTERZSÉBETI LENGYEL NEMZETISÉGI ÖNKORMÁNYZAT 
 2014. ÉVI BEVÉTELEK ÉS KIADÁSOK ÁHT. 102. § (3) BEKEZDÉSE SZERINTI MÉRLEGE
(e Ft)&amp;R&amp;"Times New Roman,Normál"8.2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9</vt:i4>
      </vt:variant>
    </vt:vector>
  </HeadingPairs>
  <TitlesOfParts>
    <vt:vector size="28" baseType="lpstr">
      <vt:lpstr>1.Bevétel</vt:lpstr>
      <vt:lpstr>2.Kiadás</vt:lpstr>
      <vt:lpstr>3.Beruh</vt:lpstr>
      <vt:lpstr>4.Felúj.</vt:lpstr>
      <vt:lpstr>5.ADÓSSÁG</vt:lpstr>
      <vt:lpstr>6.EUS tám.</vt:lpstr>
      <vt:lpstr>7.Átad.Peszk.</vt:lpstr>
      <vt:lpstr>8.KTV-I MÉR</vt:lpstr>
      <vt:lpstr>8.KTV-I MÉR (2)</vt:lpstr>
      <vt:lpstr>9.többéves</vt:lpstr>
      <vt:lpstr>10.Mérleg</vt:lpstr>
      <vt:lpstr>11. Eredménykimutatás</vt:lpstr>
      <vt:lpstr>12. Maradványkimutatás</vt:lpstr>
      <vt:lpstr>13.pevált.</vt:lpstr>
      <vt:lpstr>14.Immat. javak, te. áll. al.</vt:lpstr>
      <vt:lpstr>15.vagyon eszközök</vt:lpstr>
      <vt:lpstr>16.vagyon források </vt:lpstr>
      <vt:lpstr>17.vagyon mérlegen kívül</vt:lpstr>
      <vt:lpstr>18.átad.pe.részl.</vt:lpstr>
      <vt:lpstr>'1.Bevétel'!Nyomtatási_cím</vt:lpstr>
      <vt:lpstr>'15.vagyon eszközök'!Nyomtatási_cím</vt:lpstr>
      <vt:lpstr>'17.vagyon mérlegen kívül'!Nyomtatási_cím</vt:lpstr>
      <vt:lpstr>'18.átad.pe.részl.'!Nyomtatási_cím</vt:lpstr>
      <vt:lpstr>'7.Átad.Peszk.'!Nyomtatási_cím</vt:lpstr>
      <vt:lpstr>'1.Bevétel'!Nyomtatási_terület</vt:lpstr>
      <vt:lpstr>'15.vagyon eszközök'!Nyomtatási_terület</vt:lpstr>
      <vt:lpstr>'4.Felúj.'!Nyomtatási_terület</vt:lpstr>
      <vt:lpstr>'5.ADÓSSÁG'!Nyomtatási_terület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Juhasz_Rita</dc:creator>
  <cp:lastModifiedBy>Juhász Rita</cp:lastModifiedBy>
  <cp:lastPrinted>2015-05-12T06:05:13Z</cp:lastPrinted>
  <dcterms:created xsi:type="dcterms:W3CDTF">2014-01-27T08:11:33Z</dcterms:created>
  <dcterms:modified xsi:type="dcterms:W3CDTF">2015-05-12T06:11:38Z</dcterms:modified>
</cp:coreProperties>
</file>