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-file\Shares\Intezmenyfelugyelet\testületi előterjesztések\2019\december\PENSIO\"/>
    </mc:Choice>
  </mc:AlternateContent>
  <xr:revisionPtr revIDLastSave="0" documentId="13_ncr:1_{2860F45F-14CA-4F46-B566-D338DD518FC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5%-os áremelés" sheetId="1" r:id="rId1"/>
    <sheet name="6%-os áremelés" sheetId="9" r:id="rId2"/>
    <sheet name="7%-os áremelés " sheetId="10" r:id="rId3"/>
    <sheet name="8 %-os áremelés" sheetId="8" r:id="rId4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0" l="1"/>
  <c r="H9" i="10"/>
  <c r="H10" i="10"/>
  <c r="H11" i="10"/>
  <c r="H12" i="10"/>
  <c r="H13" i="10"/>
  <c r="H7" i="10"/>
  <c r="E8" i="10"/>
  <c r="E9" i="10"/>
  <c r="E10" i="10"/>
  <c r="E11" i="10"/>
  <c r="E12" i="10"/>
  <c r="E13" i="10"/>
  <c r="E7" i="10"/>
  <c r="H8" i="9"/>
  <c r="H9" i="9"/>
  <c r="H10" i="9"/>
  <c r="H11" i="9"/>
  <c r="H12" i="9"/>
  <c r="H13" i="9"/>
  <c r="H7" i="9"/>
  <c r="E8" i="9"/>
  <c r="E9" i="9"/>
  <c r="E10" i="9"/>
  <c r="E11" i="9"/>
  <c r="E12" i="9"/>
  <c r="E13" i="9"/>
  <c r="E7" i="9"/>
  <c r="G13" i="10"/>
  <c r="G12" i="10"/>
  <c r="G11" i="10"/>
  <c r="G9" i="10"/>
  <c r="F9" i="10"/>
  <c r="I9" i="10" s="1"/>
  <c r="G8" i="10"/>
  <c r="F8" i="10"/>
  <c r="I8" i="10" s="1"/>
  <c r="G7" i="10"/>
  <c r="F7" i="10"/>
  <c r="I7" i="10" s="1"/>
  <c r="G13" i="9"/>
  <c r="G12" i="9"/>
  <c r="G11" i="9"/>
  <c r="G9" i="9"/>
  <c r="F9" i="9"/>
  <c r="I9" i="9" s="1"/>
  <c r="G8" i="9"/>
  <c r="F8" i="9"/>
  <c r="I8" i="9" s="1"/>
  <c r="G7" i="9"/>
  <c r="F7" i="9"/>
  <c r="I7" i="9" s="1"/>
  <c r="G13" i="1" l="1"/>
  <c r="H13" i="1" s="1"/>
  <c r="H10" i="1"/>
  <c r="E10" i="1"/>
  <c r="E11" i="1"/>
  <c r="E12" i="1"/>
  <c r="E13" i="1"/>
  <c r="E8" i="1"/>
  <c r="E9" i="1"/>
  <c r="E7" i="1"/>
  <c r="E8" i="8" l="1"/>
  <c r="E9" i="8"/>
  <c r="E10" i="8"/>
  <c r="E11" i="8"/>
  <c r="E12" i="8"/>
  <c r="E13" i="8"/>
  <c r="E7" i="8"/>
  <c r="G11" i="8" l="1"/>
  <c r="H11" i="8" s="1"/>
  <c r="G12" i="8"/>
  <c r="H12" i="8" s="1"/>
  <c r="G13" i="8"/>
  <c r="H13" i="8" s="1"/>
  <c r="G11" i="1"/>
  <c r="H11" i="1" s="1"/>
  <c r="G12" i="1"/>
  <c r="H12" i="1" s="1"/>
  <c r="G7" i="1" l="1"/>
  <c r="H7" i="1" s="1"/>
  <c r="F9" i="8" l="1"/>
  <c r="I9" i="8" s="1"/>
  <c r="G10" i="8"/>
  <c r="H10" i="8" s="1"/>
  <c r="G9" i="8"/>
  <c r="H9" i="8" s="1"/>
  <c r="G8" i="8"/>
  <c r="H8" i="8" s="1"/>
  <c r="G7" i="8"/>
  <c r="H7" i="8" s="1"/>
  <c r="G8" i="1"/>
  <c r="H8" i="1" s="1"/>
  <c r="G9" i="1"/>
  <c r="H9" i="1" s="1"/>
  <c r="F7" i="8" l="1"/>
  <c r="F8" i="8"/>
  <c r="I8" i="8" l="1"/>
  <c r="I7" i="8"/>
  <c r="F8" i="1"/>
  <c r="I8" i="1" s="1"/>
  <c r="F9" i="1"/>
  <c r="I9" i="1" s="1"/>
  <c r="F7" i="1"/>
  <c r="I7" i="1" s="1"/>
</calcChain>
</file>

<file path=xl/sharedStrings.xml><?xml version="1.0" encoding="utf-8"?>
<sst xmlns="http://schemas.openxmlformats.org/spreadsheetml/2006/main" count="65" uniqueCount="34">
  <si>
    <t>általános iskola egyszeri étkezés</t>
  </si>
  <si>
    <t>általános iskola háromszori étkezés</t>
  </si>
  <si>
    <t>gyermekek átmeneti otthona ötszöri étkezés</t>
  </si>
  <si>
    <t>óvoda háromszori étkezés</t>
  </si>
  <si>
    <t>szociális étkeztetés egyszeri étkezés (ebéd)</t>
  </si>
  <si>
    <t>Idősek Átmeneti Gondozóháza háromszori étkezés</t>
  </si>
  <si>
    <t>Idősek Átmenti Gondozóháza - diétás étkezés esetén ötszöri ebéd</t>
  </si>
  <si>
    <t xml:space="preserve"> TÁBLÁZAT</t>
  </si>
  <si>
    <t xml:space="preserve">jelenlegi bruttó Klassz Menza ár   (Klassz Menza Kft-nek fizetendő teljes költség)  (Ft/fő/nap) </t>
  </si>
  <si>
    <t xml:space="preserve">bruttó Klassz Menza ár              (Klassz Menza Kft-nek fizetendő teljes költség)                    a 8%-os normaemelés után  (Ft/fő/nap) </t>
  </si>
  <si>
    <t>8%-os emelés mértéke forintban kifejezve a személyi térítési díj vonatkozásában (naponta)</t>
  </si>
  <si>
    <t xml:space="preserve">jelenlegi bruttó Klassz Menza ár     (Klassz Menza Kft-nek fizetendő teljes költség)  (Ft/fő/nap) </t>
  </si>
  <si>
    <t>5%-os emelés mértéke forintban kifejezve a személyi térítési díj vonatkozásában (naponta)</t>
  </si>
  <si>
    <t xml:space="preserve">bruttó Klassz Menza ár                             (Kalssz Menza Kft-nek fizetendő teljes költség)                              az 5%-os normaemelés után                        (Ft/fő/nap) </t>
  </si>
  <si>
    <t xml:space="preserve">jelenlegi bruttó Klassz Menza ár     (Kalssz Menza Kft-nek fizetendő teljes költség)  (Ft/fő/nap) </t>
  </si>
  <si>
    <t xml:space="preserve">bruttó Klassz Menza ár                           (Klassz Menza Kft-nek fizetendő teljes költség)                              az 6%-os normaemelés után                        (Ft/fő/nap) </t>
  </si>
  <si>
    <t>6%-os emelés mértéke forintban kifejezve a személyi térítési díj vonatkozásában (naponta)</t>
  </si>
  <si>
    <t xml:space="preserve">bruttó Klassz Menza ár                            (Klassz Menza Kft-nek fizetendő teljes költség)                              az 7%-os normaemelés után                        (Ft/fő/nap) </t>
  </si>
  <si>
    <t>7%-os emelés mértéke forintban kifejezve a személyi térítési díj vonatkozásában (naponta)</t>
  </si>
  <si>
    <r>
      <rPr>
        <sz val="12"/>
        <color theme="1"/>
        <rFont val="Times New Roman"/>
        <family val="1"/>
        <charset val="238"/>
      </rPr>
      <t>2. számú mellékle</t>
    </r>
    <r>
      <rPr>
        <sz val="12"/>
        <color theme="1"/>
        <rFont val="Calibri"/>
        <family val="2"/>
        <charset val="238"/>
        <scheme val="minor"/>
      </rPr>
      <t xml:space="preserve">t 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</si>
  <si>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jelenlegi személyi térítési díj (nyersanyagnorma+ÁFA) (Ft/fő/nap)</t>
  </si>
  <si>
    <t>5%-kal megemelt személyi térítési díj  (nyersanyagnorma+ÁFA)        (Ft/fő/nap)</t>
  </si>
  <si>
    <t>amely az 5 %-os nyersanyagnorma emlésének forintosított hatásait tartalmazza</t>
  </si>
  <si>
    <t>6%-kal megemelt személyi térítési díj  (nyersanyagnorma+ÁFA)        (Ft/fő/nap)</t>
  </si>
  <si>
    <t>7%-kal megemelt személyi térítési díj  (nyersanyagnorma+ÁFA)        (Ft/fő/nap)</t>
  </si>
  <si>
    <t>8%-kal megemelt nyersanyagnorma (Ft/fő/nap)</t>
  </si>
  <si>
    <t>jelenlegi nyersanyagnorma 2019. március 1-től (Ft/fő/nap)</t>
  </si>
  <si>
    <t>8%-kal megemelt személyi térítési díj  (nyersanyagnorma+ÁFA) (Ft/fő/nap)</t>
  </si>
  <si>
    <t>amely a 8%-os nyersanyagnorma emlésének forintosított hatásait tartalmazza</t>
  </si>
  <si>
    <t>amely az 7%-os nyersanyagnorma emlésének forintosított hatásait tartalmazza</t>
  </si>
  <si>
    <t>amely az 6%-os nyersanyagnorma emlésésének forintosított hatásait tartalmazza</t>
  </si>
  <si>
    <t>5%-kal megemelt nyersanyagnorma (Ft/fő/nap)</t>
  </si>
  <si>
    <t>6%-kal megemelt nyersanyagnorma (Ft/fő/nap)</t>
  </si>
  <si>
    <t>7%-kal megemelt nyersanyagnorma (Ft/fő/nap)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</si>
</sst>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1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1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workbookViewId="0">
      <selection activeCell="E2" sqref="E2:I2"/>
    </sheetView>
  </sheetViews>
  <sheetFormatPr defaultRowHeight="15.75" x14ac:dyDescent="0.25"/>
  <cols>
    <col min="1" max="1" width="22.5" style="6" customWidth="1"/>
    <col min="2" max="2" width="16.25" style="7" customWidth="1"/>
    <col min="3" max="3" width="10.5" style="7" customWidth="1"/>
    <col min="4" max="4" width="11" style="7" customWidth="1"/>
    <col min="5" max="5" width="18" style="7" customWidth="1"/>
    <col min="6" max="6" width="20.125" style="7" customWidth="1"/>
    <col min="7" max="7" width="14.625" style="7" customWidth="1"/>
    <col min="8" max="8" width="16.75" style="13" customWidth="1"/>
    <col min="9" max="9" width="16.25" style="7" customWidth="1"/>
    <col min="10" max="16384" width="9" style="6"/>
  </cols>
  <sheetData>
    <row r="2" spans="1:9" x14ac:dyDescent="0.25">
      <c r="E2" s="27" t="s">
        <v>19</v>
      </c>
      <c r="F2" s="28"/>
      <c r="G2" s="28"/>
      <c r="H2" s="28"/>
      <c r="I2" s="28"/>
    </row>
    <row r="3" spans="1:9" x14ac:dyDescent="0.25">
      <c r="A3" s="32" t="s">
        <v>7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7" t="s">
        <v>22</v>
      </c>
      <c r="B4" s="34"/>
      <c r="C4" s="34"/>
      <c r="D4" s="34"/>
      <c r="E4" s="34"/>
      <c r="F4" s="34"/>
      <c r="G4" s="34"/>
      <c r="H4" s="34"/>
      <c r="I4" s="34"/>
    </row>
    <row r="5" spans="1:9" s="9" customFormat="1" ht="68.25" customHeight="1" x14ac:dyDescent="0.25">
      <c r="A5" s="16"/>
      <c r="B5" s="17"/>
      <c r="C5" s="29"/>
      <c r="D5" s="29"/>
      <c r="E5" s="17"/>
      <c r="F5" s="17"/>
      <c r="G5" s="17"/>
      <c r="H5" s="8"/>
      <c r="I5" s="17"/>
    </row>
    <row r="6" spans="1:9" s="11" customFormat="1" ht="148.5" customHeight="1" x14ac:dyDescent="0.25">
      <c r="A6" s="10"/>
      <c r="B6" s="15" t="s">
        <v>26</v>
      </c>
      <c r="C6" s="29" t="s">
        <v>20</v>
      </c>
      <c r="D6" s="29"/>
      <c r="E6" s="18" t="s">
        <v>31</v>
      </c>
      <c r="F6" s="18" t="s">
        <v>21</v>
      </c>
      <c r="G6" s="15" t="s">
        <v>11</v>
      </c>
      <c r="H6" s="15" t="s">
        <v>13</v>
      </c>
      <c r="I6" s="19" t="s">
        <v>12</v>
      </c>
    </row>
    <row r="7" spans="1:9" ht="24" customHeight="1" x14ac:dyDescent="0.25">
      <c r="A7" s="20" t="s">
        <v>3</v>
      </c>
      <c r="B7" s="8">
        <v>447</v>
      </c>
      <c r="C7" s="35">
        <v>567</v>
      </c>
      <c r="D7" s="36"/>
      <c r="E7" s="21">
        <f>SUM(B7*1.05)</f>
        <v>469.35</v>
      </c>
      <c r="F7" s="21">
        <f>E7*1.27</f>
        <v>596.07450000000006</v>
      </c>
      <c r="G7" s="21">
        <f>B7*1.8*1.27</f>
        <v>1021.8420000000001</v>
      </c>
      <c r="H7" s="21">
        <f>G7*1.05</f>
        <v>1072.9341000000002</v>
      </c>
      <c r="I7" s="22">
        <f>SUM(F7-C7)</f>
        <v>29.074500000000057</v>
      </c>
    </row>
    <row r="8" spans="1:9" ht="30" x14ac:dyDescent="0.25">
      <c r="A8" s="23" t="s">
        <v>0</v>
      </c>
      <c r="B8" s="8">
        <v>388</v>
      </c>
      <c r="C8" s="35">
        <v>493</v>
      </c>
      <c r="D8" s="36"/>
      <c r="E8" s="21">
        <f t="shared" ref="E8:E13" si="0">SUM(B8*1.05)</f>
        <v>407.40000000000003</v>
      </c>
      <c r="F8" s="21">
        <f t="shared" ref="F8:F9" si="1">E8*1.27</f>
        <v>517.39800000000002</v>
      </c>
      <c r="G8" s="21">
        <f>B8*1.8*1.27</f>
        <v>886.96799999999996</v>
      </c>
      <c r="H8" s="21">
        <f t="shared" ref="H8" si="2">G8*1.05</f>
        <v>931.31640000000004</v>
      </c>
      <c r="I8" s="22">
        <f>SUM(F8-C8)</f>
        <v>24.398000000000025</v>
      </c>
    </row>
    <row r="9" spans="1:9" ht="30" x14ac:dyDescent="0.25">
      <c r="A9" s="23" t="s">
        <v>1</v>
      </c>
      <c r="B9" s="21">
        <v>560</v>
      </c>
      <c r="C9" s="35">
        <v>711</v>
      </c>
      <c r="D9" s="36"/>
      <c r="E9" s="21">
        <f t="shared" si="0"/>
        <v>588</v>
      </c>
      <c r="F9" s="21">
        <f t="shared" si="1"/>
        <v>746.76</v>
      </c>
      <c r="G9" s="21">
        <f>B9*1.8*1.27</f>
        <v>1280.1600000000001</v>
      </c>
      <c r="H9" s="21">
        <f>G9*1.05</f>
        <v>1344.1680000000001</v>
      </c>
      <c r="I9" s="22">
        <f>SUM(F9-C9)</f>
        <v>35.759999999999991</v>
      </c>
    </row>
    <row r="10" spans="1:9" ht="32.25" customHeight="1" x14ac:dyDescent="0.25">
      <c r="A10" s="23" t="s">
        <v>2</v>
      </c>
      <c r="B10" s="21">
        <v>990</v>
      </c>
      <c r="C10" s="35"/>
      <c r="D10" s="36"/>
      <c r="E10" s="21">
        <f t="shared" si="0"/>
        <v>1039.5</v>
      </c>
      <c r="F10" s="21"/>
      <c r="G10" s="21">
        <v>1980</v>
      </c>
      <c r="H10" s="21">
        <f t="shared" ref="H10:H13" si="3">G10*1.05</f>
        <v>2079</v>
      </c>
      <c r="I10" s="24"/>
    </row>
    <row r="11" spans="1:9" ht="30" x14ac:dyDescent="0.25">
      <c r="A11" s="23" t="s">
        <v>4</v>
      </c>
      <c r="B11" s="8">
        <v>403</v>
      </c>
      <c r="C11" s="35"/>
      <c r="D11" s="36"/>
      <c r="E11" s="21">
        <f t="shared" si="0"/>
        <v>423.15000000000003</v>
      </c>
      <c r="F11" s="25"/>
      <c r="G11" s="21">
        <f t="shared" ref="G11:G13" si="4">B11*1.8*1.27</f>
        <v>921.25800000000004</v>
      </c>
      <c r="H11" s="21">
        <f t="shared" si="3"/>
        <v>967.32090000000005</v>
      </c>
      <c r="I11" s="24"/>
    </row>
    <row r="12" spans="1:9" ht="45" x14ac:dyDescent="0.25">
      <c r="A12" s="23" t="s">
        <v>5</v>
      </c>
      <c r="B12" s="8">
        <v>922</v>
      </c>
      <c r="C12" s="35"/>
      <c r="D12" s="36"/>
      <c r="E12" s="21">
        <f t="shared" si="0"/>
        <v>968.1</v>
      </c>
      <c r="F12" s="25"/>
      <c r="G12" s="21">
        <f t="shared" si="4"/>
        <v>2107.692</v>
      </c>
      <c r="H12" s="21">
        <f t="shared" si="3"/>
        <v>2213.0766000000003</v>
      </c>
      <c r="I12" s="24"/>
    </row>
    <row r="13" spans="1:9" ht="60" x14ac:dyDescent="0.25">
      <c r="A13" s="23" t="s">
        <v>6</v>
      </c>
      <c r="B13" s="21">
        <v>1080</v>
      </c>
      <c r="C13" s="35"/>
      <c r="D13" s="36"/>
      <c r="E13" s="21">
        <f t="shared" si="0"/>
        <v>1134</v>
      </c>
      <c r="F13" s="25"/>
      <c r="G13" s="21">
        <f t="shared" si="4"/>
        <v>2468.88</v>
      </c>
      <c r="H13" s="21">
        <f t="shared" si="3"/>
        <v>2592.3240000000001</v>
      </c>
      <c r="I13" s="24"/>
    </row>
    <row r="14" spans="1:9" x14ac:dyDescent="0.25">
      <c r="A14" s="12"/>
    </row>
    <row r="15" spans="1:9" ht="60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E16" s="14"/>
      <c r="F16" s="14"/>
    </row>
    <row r="17" spans="5:6" x14ac:dyDescent="0.25">
      <c r="E17" s="14"/>
      <c r="F17" s="14"/>
    </row>
    <row r="18" spans="5:6" x14ac:dyDescent="0.25">
      <c r="E18" s="14"/>
      <c r="F18" s="14"/>
    </row>
    <row r="19" spans="5:6" x14ac:dyDescent="0.25">
      <c r="E19" s="14"/>
      <c r="F19" s="14"/>
    </row>
    <row r="20" spans="5:6" x14ac:dyDescent="0.25">
      <c r="E20" s="14"/>
      <c r="F20" s="14"/>
    </row>
    <row r="21" spans="5:6" x14ac:dyDescent="0.25">
      <c r="E21" s="14"/>
      <c r="F21" s="14"/>
    </row>
  </sheetData>
  <mergeCells count="13">
    <mergeCell ref="E2:I2"/>
    <mergeCell ref="C5:D5"/>
    <mergeCell ref="A15:I15"/>
    <mergeCell ref="A3:I3"/>
    <mergeCell ref="A4:I4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401B-9FC2-408D-AEC3-B06AFF681877}">
  <sheetPr>
    <pageSetUpPr fitToPage="1"/>
  </sheetPr>
  <dimension ref="A2:I21"/>
  <sheetViews>
    <sheetView workbookViewId="0">
      <selection activeCell="E6" sqref="E6"/>
    </sheetView>
  </sheetViews>
  <sheetFormatPr defaultRowHeight="15.75" x14ac:dyDescent="0.25"/>
  <cols>
    <col min="1" max="1" width="22.5" style="6" customWidth="1"/>
    <col min="2" max="2" width="16.25" style="7" customWidth="1"/>
    <col min="3" max="3" width="10.5" style="7" customWidth="1"/>
    <col min="4" max="4" width="11" style="7" customWidth="1"/>
    <col min="5" max="5" width="18" style="7" customWidth="1"/>
    <col min="6" max="6" width="20.125" style="7" customWidth="1"/>
    <col min="7" max="7" width="14.625" style="7" customWidth="1"/>
    <col min="8" max="8" width="16.75" style="13" customWidth="1"/>
    <col min="9" max="9" width="16.25" style="7" customWidth="1"/>
    <col min="10" max="16384" width="9" style="6"/>
  </cols>
  <sheetData>
    <row r="2" spans="1:9" x14ac:dyDescent="0.25">
      <c r="E2" s="28"/>
      <c r="F2" s="28"/>
      <c r="G2" s="28"/>
      <c r="H2" s="28"/>
      <c r="I2" s="28"/>
    </row>
    <row r="3" spans="1:9" x14ac:dyDescent="0.25">
      <c r="A3" s="32" t="s">
        <v>7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7" t="s">
        <v>30</v>
      </c>
      <c r="B4" s="34"/>
      <c r="C4" s="34"/>
      <c r="D4" s="34"/>
      <c r="E4" s="34"/>
      <c r="F4" s="34"/>
      <c r="G4" s="34"/>
      <c r="H4" s="34"/>
      <c r="I4" s="34"/>
    </row>
    <row r="5" spans="1:9" s="9" customFormat="1" ht="68.25" customHeight="1" x14ac:dyDescent="0.25">
      <c r="A5" s="16"/>
      <c r="B5" s="17"/>
      <c r="C5" s="29"/>
      <c r="D5" s="29"/>
      <c r="E5" s="17"/>
      <c r="F5" s="17"/>
      <c r="G5" s="17"/>
      <c r="H5" s="8"/>
      <c r="I5" s="17"/>
    </row>
    <row r="6" spans="1:9" s="11" customFormat="1" ht="148.5" customHeight="1" x14ac:dyDescent="0.25">
      <c r="A6" s="10"/>
      <c r="B6" s="26" t="s">
        <v>26</v>
      </c>
      <c r="C6" s="29" t="s">
        <v>20</v>
      </c>
      <c r="D6" s="29"/>
      <c r="E6" s="18" t="s">
        <v>32</v>
      </c>
      <c r="F6" s="18" t="s">
        <v>23</v>
      </c>
      <c r="G6" s="26" t="s">
        <v>14</v>
      </c>
      <c r="H6" s="26" t="s">
        <v>15</v>
      </c>
      <c r="I6" s="19" t="s">
        <v>16</v>
      </c>
    </row>
    <row r="7" spans="1:9" ht="24" customHeight="1" x14ac:dyDescent="0.25">
      <c r="A7" s="20" t="s">
        <v>3</v>
      </c>
      <c r="B7" s="8">
        <v>447</v>
      </c>
      <c r="C7" s="35">
        <v>567</v>
      </c>
      <c r="D7" s="36"/>
      <c r="E7" s="21">
        <f>SUM(B7*1.06)</f>
        <v>473.82000000000005</v>
      </c>
      <c r="F7" s="21">
        <f>E7*1.27</f>
        <v>601.7514000000001</v>
      </c>
      <c r="G7" s="21">
        <f>B7*1.8*1.27</f>
        <v>1021.8420000000001</v>
      </c>
      <c r="H7" s="21">
        <f>G7*1.06</f>
        <v>1083.1525200000001</v>
      </c>
      <c r="I7" s="22">
        <f>SUM(F7-C7)</f>
        <v>34.751400000000103</v>
      </c>
    </row>
    <row r="8" spans="1:9" ht="30" x14ac:dyDescent="0.25">
      <c r="A8" s="23" t="s">
        <v>0</v>
      </c>
      <c r="B8" s="8">
        <v>388</v>
      </c>
      <c r="C8" s="35">
        <v>493</v>
      </c>
      <c r="D8" s="36"/>
      <c r="E8" s="21">
        <f t="shared" ref="E8:E13" si="0">SUM(B8*1.06)</f>
        <v>411.28000000000003</v>
      </c>
      <c r="F8" s="21">
        <f t="shared" ref="F8:F9" si="1">E8*1.27</f>
        <v>522.32560000000001</v>
      </c>
      <c r="G8" s="21">
        <f>B8*1.8*1.27</f>
        <v>886.96799999999996</v>
      </c>
      <c r="H8" s="21">
        <f t="shared" ref="H8:H13" si="2">G8*1.06</f>
        <v>940.18608000000006</v>
      </c>
      <c r="I8" s="22">
        <f>SUM(F8-C8)</f>
        <v>29.325600000000009</v>
      </c>
    </row>
    <row r="9" spans="1:9" ht="30" x14ac:dyDescent="0.25">
      <c r="A9" s="23" t="s">
        <v>1</v>
      </c>
      <c r="B9" s="21">
        <v>560</v>
      </c>
      <c r="C9" s="35">
        <v>711</v>
      </c>
      <c r="D9" s="36"/>
      <c r="E9" s="21">
        <f t="shared" si="0"/>
        <v>593.6</v>
      </c>
      <c r="F9" s="21">
        <f t="shared" si="1"/>
        <v>753.87200000000007</v>
      </c>
      <c r="G9" s="21">
        <f>B9*1.8*1.27</f>
        <v>1280.1600000000001</v>
      </c>
      <c r="H9" s="21">
        <f t="shared" si="2"/>
        <v>1356.9696000000001</v>
      </c>
      <c r="I9" s="22">
        <f>SUM(F9-C9)</f>
        <v>42.872000000000071</v>
      </c>
    </row>
    <row r="10" spans="1:9" ht="32.25" customHeight="1" x14ac:dyDescent="0.25">
      <c r="A10" s="23" t="s">
        <v>2</v>
      </c>
      <c r="B10" s="21">
        <v>990</v>
      </c>
      <c r="C10" s="35"/>
      <c r="D10" s="36"/>
      <c r="E10" s="21">
        <f t="shared" si="0"/>
        <v>1049.4000000000001</v>
      </c>
      <c r="F10" s="21"/>
      <c r="G10" s="21">
        <v>1980</v>
      </c>
      <c r="H10" s="21">
        <f t="shared" si="2"/>
        <v>2098.8000000000002</v>
      </c>
      <c r="I10" s="24"/>
    </row>
    <row r="11" spans="1:9" ht="30" x14ac:dyDescent="0.25">
      <c r="A11" s="23" t="s">
        <v>4</v>
      </c>
      <c r="B11" s="8">
        <v>403</v>
      </c>
      <c r="C11" s="35"/>
      <c r="D11" s="36"/>
      <c r="E11" s="21">
        <f t="shared" si="0"/>
        <v>427.18</v>
      </c>
      <c r="F11" s="25"/>
      <c r="G11" s="21">
        <f t="shared" ref="G11:G13" si="3">B11*1.8*1.27</f>
        <v>921.25800000000004</v>
      </c>
      <c r="H11" s="21">
        <f t="shared" si="2"/>
        <v>976.53348000000005</v>
      </c>
      <c r="I11" s="24"/>
    </row>
    <row r="12" spans="1:9" ht="45" x14ac:dyDescent="0.25">
      <c r="A12" s="23" t="s">
        <v>5</v>
      </c>
      <c r="B12" s="8">
        <v>922</v>
      </c>
      <c r="C12" s="35"/>
      <c r="D12" s="36"/>
      <c r="E12" s="21">
        <f t="shared" si="0"/>
        <v>977.32</v>
      </c>
      <c r="F12" s="25"/>
      <c r="G12" s="21">
        <f t="shared" si="3"/>
        <v>2107.692</v>
      </c>
      <c r="H12" s="21">
        <f t="shared" si="2"/>
        <v>2234.1535200000003</v>
      </c>
      <c r="I12" s="24"/>
    </row>
    <row r="13" spans="1:9" ht="60" x14ac:dyDescent="0.25">
      <c r="A13" s="23" t="s">
        <v>6</v>
      </c>
      <c r="B13" s="21">
        <v>1080</v>
      </c>
      <c r="C13" s="35"/>
      <c r="D13" s="36"/>
      <c r="E13" s="21">
        <f t="shared" si="0"/>
        <v>1144.8</v>
      </c>
      <c r="F13" s="25"/>
      <c r="G13" s="21">
        <f t="shared" si="3"/>
        <v>2468.88</v>
      </c>
      <c r="H13" s="21">
        <f t="shared" si="2"/>
        <v>2617.0128000000004</v>
      </c>
      <c r="I13" s="24"/>
    </row>
    <row r="14" spans="1:9" x14ac:dyDescent="0.25">
      <c r="A14" s="12"/>
    </row>
    <row r="15" spans="1:9" ht="60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E16" s="14"/>
      <c r="F16" s="14"/>
    </row>
    <row r="17" spans="5:6" x14ac:dyDescent="0.25">
      <c r="E17" s="14"/>
      <c r="F17" s="14"/>
    </row>
    <row r="18" spans="5:6" x14ac:dyDescent="0.25">
      <c r="E18" s="14"/>
      <c r="F18" s="14"/>
    </row>
    <row r="19" spans="5:6" x14ac:dyDescent="0.25">
      <c r="E19" s="14"/>
      <c r="F19" s="14"/>
    </row>
    <row r="20" spans="5:6" x14ac:dyDescent="0.25">
      <c r="E20" s="14"/>
      <c r="F20" s="14"/>
    </row>
    <row r="21" spans="5:6" x14ac:dyDescent="0.25">
      <c r="E21" s="14"/>
      <c r="F21" s="14"/>
    </row>
  </sheetData>
  <mergeCells count="13">
    <mergeCell ref="C7:D7"/>
    <mergeCell ref="E2:I2"/>
    <mergeCell ref="A3:I3"/>
    <mergeCell ref="A4:I4"/>
    <mergeCell ref="C5:D5"/>
    <mergeCell ref="C6:D6"/>
    <mergeCell ref="A15:I15"/>
    <mergeCell ref="C8:D8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C33BB-8A27-4A16-A02D-0898AA91A134}">
  <sheetPr>
    <pageSetUpPr fitToPage="1"/>
  </sheetPr>
  <dimension ref="A2:I21"/>
  <sheetViews>
    <sheetView workbookViewId="0">
      <selection activeCell="E6" sqref="E6"/>
    </sheetView>
  </sheetViews>
  <sheetFormatPr defaultRowHeight="15.75" x14ac:dyDescent="0.25"/>
  <cols>
    <col min="1" max="1" width="22.5" style="6" customWidth="1"/>
    <col min="2" max="2" width="16.25" style="7" customWidth="1"/>
    <col min="3" max="3" width="10.5" style="7" customWidth="1"/>
    <col min="4" max="4" width="11" style="7" customWidth="1"/>
    <col min="5" max="5" width="18" style="7" customWidth="1"/>
    <col min="6" max="6" width="20.125" style="7" customWidth="1"/>
    <col min="7" max="7" width="14.625" style="7" customWidth="1"/>
    <col min="8" max="8" width="16.75" style="13" customWidth="1"/>
    <col min="9" max="9" width="16.25" style="7" customWidth="1"/>
    <col min="10" max="16384" width="9" style="6"/>
  </cols>
  <sheetData>
    <row r="2" spans="1:9" x14ac:dyDescent="0.25">
      <c r="E2" s="28"/>
      <c r="F2" s="28"/>
      <c r="G2" s="28"/>
      <c r="H2" s="28"/>
      <c r="I2" s="28"/>
    </row>
    <row r="3" spans="1:9" x14ac:dyDescent="0.25">
      <c r="A3" s="32" t="s">
        <v>7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7" t="s">
        <v>29</v>
      </c>
      <c r="B4" s="34"/>
      <c r="C4" s="34"/>
      <c r="D4" s="34"/>
      <c r="E4" s="34"/>
      <c r="F4" s="34"/>
      <c r="G4" s="34"/>
      <c r="H4" s="34"/>
      <c r="I4" s="34"/>
    </row>
    <row r="5" spans="1:9" s="9" customFormat="1" ht="68.25" customHeight="1" x14ac:dyDescent="0.25">
      <c r="A5" s="16"/>
      <c r="B5" s="17"/>
      <c r="C5" s="29"/>
      <c r="D5" s="29"/>
      <c r="E5" s="17"/>
      <c r="F5" s="17"/>
      <c r="G5" s="17"/>
      <c r="H5" s="8"/>
      <c r="I5" s="17"/>
    </row>
    <row r="6" spans="1:9" s="11" customFormat="1" ht="148.5" customHeight="1" x14ac:dyDescent="0.25">
      <c r="A6" s="10"/>
      <c r="B6" s="26" t="s">
        <v>26</v>
      </c>
      <c r="C6" s="29" t="s">
        <v>20</v>
      </c>
      <c r="D6" s="29"/>
      <c r="E6" s="18" t="s">
        <v>33</v>
      </c>
      <c r="F6" s="18" t="s">
        <v>24</v>
      </c>
      <c r="G6" s="26" t="s">
        <v>11</v>
      </c>
      <c r="H6" s="26" t="s">
        <v>17</v>
      </c>
      <c r="I6" s="19" t="s">
        <v>18</v>
      </c>
    </row>
    <row r="7" spans="1:9" ht="24" customHeight="1" x14ac:dyDescent="0.25">
      <c r="A7" s="20" t="s">
        <v>3</v>
      </c>
      <c r="B7" s="8">
        <v>447</v>
      </c>
      <c r="C7" s="35">
        <v>567</v>
      </c>
      <c r="D7" s="36"/>
      <c r="E7" s="21">
        <f>SUM(B7*1.07)</f>
        <v>478.29</v>
      </c>
      <c r="F7" s="21">
        <f>E7*1.27</f>
        <v>607.42830000000004</v>
      </c>
      <c r="G7" s="21">
        <f>B7*1.8*1.27</f>
        <v>1021.8420000000001</v>
      </c>
      <c r="H7" s="21">
        <f>G7*1.07</f>
        <v>1093.3709400000002</v>
      </c>
      <c r="I7" s="22">
        <f>SUM(F7-C7)</f>
        <v>40.428300000000036</v>
      </c>
    </row>
    <row r="8" spans="1:9" ht="30" x14ac:dyDescent="0.25">
      <c r="A8" s="23" t="s">
        <v>0</v>
      </c>
      <c r="B8" s="8">
        <v>388</v>
      </c>
      <c r="C8" s="35">
        <v>493</v>
      </c>
      <c r="D8" s="36"/>
      <c r="E8" s="21">
        <f t="shared" ref="E8:E13" si="0">SUM(B8*1.07)</f>
        <v>415.16</v>
      </c>
      <c r="F8" s="21">
        <f t="shared" ref="F8:F9" si="1">E8*1.27</f>
        <v>527.25319999999999</v>
      </c>
      <c r="G8" s="21">
        <f>B8*1.8*1.27</f>
        <v>886.96799999999996</v>
      </c>
      <c r="H8" s="21">
        <f t="shared" ref="H8:H13" si="2">G8*1.07</f>
        <v>949.05575999999996</v>
      </c>
      <c r="I8" s="22">
        <f>SUM(F8-C8)</f>
        <v>34.253199999999993</v>
      </c>
    </row>
    <row r="9" spans="1:9" ht="30" x14ac:dyDescent="0.25">
      <c r="A9" s="23" t="s">
        <v>1</v>
      </c>
      <c r="B9" s="21">
        <v>560</v>
      </c>
      <c r="C9" s="35">
        <v>711</v>
      </c>
      <c r="D9" s="36"/>
      <c r="E9" s="21">
        <f t="shared" si="0"/>
        <v>599.20000000000005</v>
      </c>
      <c r="F9" s="21">
        <f t="shared" si="1"/>
        <v>760.98400000000004</v>
      </c>
      <c r="G9" s="21">
        <f>B9*1.8*1.27</f>
        <v>1280.1600000000001</v>
      </c>
      <c r="H9" s="21">
        <f t="shared" si="2"/>
        <v>1369.7712000000001</v>
      </c>
      <c r="I9" s="22">
        <f>SUM(F9-C9)</f>
        <v>49.984000000000037</v>
      </c>
    </row>
    <row r="10" spans="1:9" ht="32.25" customHeight="1" x14ac:dyDescent="0.25">
      <c r="A10" s="23" t="s">
        <v>2</v>
      </c>
      <c r="B10" s="21">
        <v>990</v>
      </c>
      <c r="C10" s="35"/>
      <c r="D10" s="36"/>
      <c r="E10" s="21">
        <f t="shared" si="0"/>
        <v>1059.3</v>
      </c>
      <c r="F10" s="21"/>
      <c r="G10" s="21">
        <v>1980</v>
      </c>
      <c r="H10" s="21">
        <f t="shared" si="2"/>
        <v>2118.6</v>
      </c>
      <c r="I10" s="24"/>
    </row>
    <row r="11" spans="1:9" ht="30" x14ac:dyDescent="0.25">
      <c r="A11" s="23" t="s">
        <v>4</v>
      </c>
      <c r="B11" s="8">
        <v>403</v>
      </c>
      <c r="C11" s="35"/>
      <c r="D11" s="36"/>
      <c r="E11" s="21">
        <f t="shared" si="0"/>
        <v>431.21000000000004</v>
      </c>
      <c r="F11" s="25"/>
      <c r="G11" s="21">
        <f t="shared" ref="G11:G13" si="3">B11*1.8*1.27</f>
        <v>921.25800000000004</v>
      </c>
      <c r="H11" s="21">
        <f t="shared" si="2"/>
        <v>985.74606000000006</v>
      </c>
      <c r="I11" s="24"/>
    </row>
    <row r="12" spans="1:9" ht="45" x14ac:dyDescent="0.25">
      <c r="A12" s="23" t="s">
        <v>5</v>
      </c>
      <c r="B12" s="8">
        <v>922</v>
      </c>
      <c r="C12" s="35"/>
      <c r="D12" s="36"/>
      <c r="E12" s="21">
        <f t="shared" si="0"/>
        <v>986.54000000000008</v>
      </c>
      <c r="F12" s="25"/>
      <c r="G12" s="21">
        <f t="shared" si="3"/>
        <v>2107.692</v>
      </c>
      <c r="H12" s="21">
        <f t="shared" si="2"/>
        <v>2255.2304400000003</v>
      </c>
      <c r="I12" s="24"/>
    </row>
    <row r="13" spans="1:9" ht="60" x14ac:dyDescent="0.25">
      <c r="A13" s="23" t="s">
        <v>6</v>
      </c>
      <c r="B13" s="21">
        <v>1080</v>
      </c>
      <c r="C13" s="35"/>
      <c r="D13" s="36"/>
      <c r="E13" s="21">
        <f t="shared" si="0"/>
        <v>1155.6000000000001</v>
      </c>
      <c r="F13" s="25"/>
      <c r="G13" s="21">
        <f t="shared" si="3"/>
        <v>2468.88</v>
      </c>
      <c r="H13" s="21">
        <f t="shared" si="2"/>
        <v>2641.7016000000003</v>
      </c>
      <c r="I13" s="24"/>
    </row>
    <row r="14" spans="1:9" x14ac:dyDescent="0.25">
      <c r="A14" s="12"/>
    </row>
    <row r="15" spans="1:9" ht="60.7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E16" s="14"/>
      <c r="F16" s="14"/>
    </row>
    <row r="17" spans="5:6" x14ac:dyDescent="0.25">
      <c r="E17" s="14"/>
      <c r="F17" s="14"/>
    </row>
    <row r="18" spans="5:6" x14ac:dyDescent="0.25">
      <c r="E18" s="14"/>
      <c r="F18" s="14"/>
    </row>
    <row r="19" spans="5:6" x14ac:dyDescent="0.25">
      <c r="E19" s="14"/>
      <c r="F19" s="14"/>
    </row>
    <row r="20" spans="5:6" x14ac:dyDescent="0.25">
      <c r="E20" s="14"/>
      <c r="F20" s="14"/>
    </row>
    <row r="21" spans="5:6" x14ac:dyDescent="0.25">
      <c r="E21" s="14"/>
      <c r="F21" s="14"/>
    </row>
  </sheetData>
  <mergeCells count="13">
    <mergeCell ref="C7:D7"/>
    <mergeCell ref="E2:I2"/>
    <mergeCell ref="A3:I3"/>
    <mergeCell ref="A4:I4"/>
    <mergeCell ref="C5:D5"/>
    <mergeCell ref="C6:D6"/>
    <mergeCell ref="A15:I15"/>
    <mergeCell ref="C8:D8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1"/>
  <sheetViews>
    <sheetView tabSelected="1" zoomScaleNormal="100" workbookViewId="0">
      <selection activeCell="A4" sqref="A4:I4"/>
    </sheetView>
  </sheetViews>
  <sheetFormatPr defaultRowHeight="15.75" x14ac:dyDescent="0.25"/>
  <cols>
    <col min="1" max="1" width="22.5" style="1" customWidth="1"/>
    <col min="2" max="2" width="16" style="2" customWidth="1"/>
    <col min="3" max="3" width="9.125" style="2" customWidth="1"/>
    <col min="4" max="4" width="11.75" style="2" customWidth="1"/>
    <col min="5" max="5" width="17.75" style="2" customWidth="1"/>
    <col min="6" max="6" width="18" style="2" customWidth="1"/>
    <col min="7" max="7" width="14.625" style="2" customWidth="1"/>
    <col min="8" max="8" width="14.375" style="3" customWidth="1"/>
    <col min="9" max="9" width="16.375" style="2" customWidth="1"/>
    <col min="10" max="16384" width="9" style="1"/>
  </cols>
  <sheetData>
    <row r="3" spans="1:9" x14ac:dyDescent="0.25">
      <c r="A3" s="32" t="s">
        <v>7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7" t="s">
        <v>28</v>
      </c>
      <c r="B4" s="40"/>
      <c r="C4" s="40"/>
      <c r="D4" s="40"/>
      <c r="E4" s="40"/>
      <c r="F4" s="40"/>
      <c r="G4" s="40"/>
      <c r="H4" s="40"/>
      <c r="I4" s="40"/>
    </row>
    <row r="5" spans="1:9" ht="68.25" customHeight="1" x14ac:dyDescent="0.25">
      <c r="A5" s="16"/>
      <c r="B5" s="17"/>
      <c r="C5" s="29"/>
      <c r="D5" s="29"/>
      <c r="E5" s="17"/>
      <c r="F5" s="17"/>
      <c r="G5" s="17"/>
      <c r="H5" s="8"/>
      <c r="I5" s="17"/>
    </row>
    <row r="6" spans="1:9" s="4" customFormat="1" ht="135" x14ac:dyDescent="0.25">
      <c r="A6" s="10"/>
      <c r="B6" s="15" t="s">
        <v>26</v>
      </c>
      <c r="C6" s="29" t="s">
        <v>20</v>
      </c>
      <c r="D6" s="29"/>
      <c r="E6" s="18" t="s">
        <v>25</v>
      </c>
      <c r="F6" s="18" t="s">
        <v>27</v>
      </c>
      <c r="G6" s="15" t="s">
        <v>8</v>
      </c>
      <c r="H6" s="15" t="s">
        <v>9</v>
      </c>
      <c r="I6" s="19" t="s">
        <v>10</v>
      </c>
    </row>
    <row r="7" spans="1:9" x14ac:dyDescent="0.25">
      <c r="A7" s="23" t="s">
        <v>3</v>
      </c>
      <c r="B7" s="8">
        <v>447</v>
      </c>
      <c r="C7" s="35">
        <v>567</v>
      </c>
      <c r="D7" s="36"/>
      <c r="E7" s="21">
        <f>B7*1.08</f>
        <v>482.76000000000005</v>
      </c>
      <c r="F7" s="21">
        <f>E7*1.27</f>
        <v>613.10520000000008</v>
      </c>
      <c r="G7" s="21">
        <f>B7*1.8*1.27</f>
        <v>1021.8420000000001</v>
      </c>
      <c r="H7" s="21">
        <f>G7*1.08</f>
        <v>1103.5893600000002</v>
      </c>
      <c r="I7" s="22">
        <f>F7-C7</f>
        <v>46.105200000000082</v>
      </c>
    </row>
    <row r="8" spans="1:9" ht="30" x14ac:dyDescent="0.25">
      <c r="A8" s="23" t="s">
        <v>0</v>
      </c>
      <c r="B8" s="8">
        <v>388</v>
      </c>
      <c r="C8" s="35">
        <v>493</v>
      </c>
      <c r="D8" s="36"/>
      <c r="E8" s="21">
        <f t="shared" ref="E8:E13" si="0">B8*1.08</f>
        <v>419.04</v>
      </c>
      <c r="F8" s="21">
        <f t="shared" ref="F8" si="1">E8*1.27</f>
        <v>532.18080000000009</v>
      </c>
      <c r="G8" s="21">
        <f>B8*1.8*1.27</f>
        <v>886.96799999999996</v>
      </c>
      <c r="H8" s="21">
        <f t="shared" ref="H8:H13" si="2">G8*1.08</f>
        <v>957.92543999999998</v>
      </c>
      <c r="I8" s="22">
        <f>F8-C8</f>
        <v>39.18080000000009</v>
      </c>
    </row>
    <row r="9" spans="1:9" ht="30" x14ac:dyDescent="0.25">
      <c r="A9" s="23" t="s">
        <v>1</v>
      </c>
      <c r="B9" s="21">
        <v>560</v>
      </c>
      <c r="C9" s="35">
        <v>711</v>
      </c>
      <c r="D9" s="36"/>
      <c r="E9" s="21">
        <f t="shared" si="0"/>
        <v>604.80000000000007</v>
      </c>
      <c r="F9" s="21">
        <f>E9*1.27</f>
        <v>768.09600000000012</v>
      </c>
      <c r="G9" s="21">
        <f>B9*1.8*1.27</f>
        <v>1280.1600000000001</v>
      </c>
      <c r="H9" s="21">
        <f t="shared" si="2"/>
        <v>1382.5728000000001</v>
      </c>
      <c r="I9" s="22">
        <f>F9-C9</f>
        <v>57.096000000000117</v>
      </c>
    </row>
    <row r="10" spans="1:9" ht="30" x14ac:dyDescent="0.25">
      <c r="A10" s="23" t="s">
        <v>2</v>
      </c>
      <c r="B10" s="21">
        <v>990</v>
      </c>
      <c r="C10" s="35"/>
      <c r="D10" s="36"/>
      <c r="E10" s="21">
        <f t="shared" si="0"/>
        <v>1069.2</v>
      </c>
      <c r="F10" s="25"/>
      <c r="G10" s="21">
        <f>B10*1.8*1.27</f>
        <v>2263.14</v>
      </c>
      <c r="H10" s="21">
        <f t="shared" si="2"/>
        <v>2444.1912000000002</v>
      </c>
      <c r="I10" s="24"/>
    </row>
    <row r="11" spans="1:9" ht="30" x14ac:dyDescent="0.25">
      <c r="A11" s="23" t="s">
        <v>4</v>
      </c>
      <c r="B11" s="8">
        <v>403</v>
      </c>
      <c r="C11" s="35"/>
      <c r="D11" s="36"/>
      <c r="E11" s="21">
        <f t="shared" si="0"/>
        <v>435.24</v>
      </c>
      <c r="F11" s="25"/>
      <c r="G11" s="21">
        <f t="shared" ref="G11:G13" si="3">B11*1.8*1.27</f>
        <v>921.25800000000004</v>
      </c>
      <c r="H11" s="21">
        <f t="shared" si="2"/>
        <v>994.95864000000006</v>
      </c>
      <c r="I11" s="24"/>
    </row>
    <row r="12" spans="1:9" ht="45" x14ac:dyDescent="0.25">
      <c r="A12" s="23" t="s">
        <v>5</v>
      </c>
      <c r="B12" s="8">
        <v>922</v>
      </c>
      <c r="C12" s="35"/>
      <c r="D12" s="36"/>
      <c r="E12" s="21">
        <f t="shared" si="0"/>
        <v>995.7600000000001</v>
      </c>
      <c r="F12" s="25"/>
      <c r="G12" s="21">
        <f t="shared" si="3"/>
        <v>2107.692</v>
      </c>
      <c r="H12" s="21">
        <f t="shared" si="2"/>
        <v>2276.3073600000002</v>
      </c>
      <c r="I12" s="24"/>
    </row>
    <row r="13" spans="1:9" ht="60" x14ac:dyDescent="0.25">
      <c r="A13" s="23" t="s">
        <v>6</v>
      </c>
      <c r="B13" s="21">
        <v>1080</v>
      </c>
      <c r="C13" s="35"/>
      <c r="D13" s="36"/>
      <c r="E13" s="21">
        <f t="shared" si="0"/>
        <v>1166.4000000000001</v>
      </c>
      <c r="F13" s="25"/>
      <c r="G13" s="21">
        <f t="shared" si="3"/>
        <v>2468.88</v>
      </c>
      <c r="H13" s="21">
        <f t="shared" si="2"/>
        <v>2666.3904000000002</v>
      </c>
      <c r="I13" s="24"/>
    </row>
    <row r="15" spans="1:9" ht="68.25" customHeight="1" x14ac:dyDescent="0.25">
      <c r="A15" s="30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E16" s="5"/>
      <c r="F16" s="5"/>
    </row>
    <row r="17" spans="5:6" x14ac:dyDescent="0.25">
      <c r="E17" s="5"/>
      <c r="F17" s="5"/>
    </row>
    <row r="18" spans="5:6" x14ac:dyDescent="0.25">
      <c r="E18" s="5"/>
      <c r="F18" s="5"/>
    </row>
    <row r="19" spans="5:6" x14ac:dyDescent="0.25">
      <c r="E19" s="5"/>
      <c r="F19" s="5"/>
    </row>
    <row r="20" spans="5:6" x14ac:dyDescent="0.25">
      <c r="E20" s="5"/>
      <c r="F20" s="5"/>
    </row>
    <row r="21" spans="5:6" x14ac:dyDescent="0.25">
      <c r="E21" s="5"/>
      <c r="F21" s="5"/>
    </row>
  </sheetData>
  <mergeCells count="12">
    <mergeCell ref="C5:D5"/>
    <mergeCell ref="A15:I15"/>
    <mergeCell ref="A3:I3"/>
    <mergeCell ref="A4:I4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5%-os áremelés</vt:lpstr>
      <vt:lpstr>6%-os áremelés</vt:lpstr>
      <vt:lpstr>7%-os áremelés </vt:lpstr>
      <vt:lpstr>8 %-os áremelés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 Erika</dc:creator>
  <cp:lastModifiedBy>Pázmándi Judit</cp:lastModifiedBy>
  <cp:lastPrinted>2019-11-26T09:30:39Z</cp:lastPrinted>
  <dcterms:created xsi:type="dcterms:W3CDTF">2017-09-25T14:05:55Z</dcterms:created>
  <dcterms:modified xsi:type="dcterms:W3CDTF">2019-11-26T09:49:01Z</dcterms:modified>
</cp:coreProperties>
</file>